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ink/ink13.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autoCompressPictures="0"/>
  <mc:AlternateContent xmlns:mc="http://schemas.openxmlformats.org/markup-compatibility/2006">
    <mc:Choice Requires="x15">
      <x15ac:absPath xmlns:x15ac="http://schemas.microsoft.com/office/spreadsheetml/2010/11/ac" url="C:\Users\train\Desktop\"/>
    </mc:Choice>
  </mc:AlternateContent>
  <xr:revisionPtr revIDLastSave="0" documentId="13_ncr:1_{83F7930B-C6FF-48EE-B342-CED5FB89686C}" xr6:coauthVersionLast="47" xr6:coauthVersionMax="47" xr10:uidLastSave="{00000000-0000-0000-0000-000000000000}"/>
  <bookViews>
    <workbookView xWindow="-108" yWindow="-108" windowWidth="23256" windowHeight="12576" xr2:uid="{00000000-000D-0000-FFFF-FFFF00000000}"/>
  </bookViews>
  <sheets>
    <sheet name="MaxMin FORM" sheetId="1" r:id="rId1"/>
    <sheet name="MaxMin Comments" sheetId="4" r:id="rId2"/>
    <sheet name="Nominal-Plus-Minus FORM" sheetId="5" r:id="rId3"/>
    <sheet name="Nominal Comments" sheetId="6" r:id="rId4"/>
    <sheet name="MonteCarlo" sheetId="7" r:id="rId5"/>
    <sheet name="Acknowledgements" sheetId="3" r:id="rId6"/>
  </sheets>
  <definedNames>
    <definedName name="_xlnm.Print_Area" localSheetId="1">'MaxMin Comments'!$A$1:$N$31</definedName>
    <definedName name="_xlnm.Print_Area" localSheetId="0">'MaxMin FORM'!$A$1:$N$25</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N16" i="7" l="1"/>
  <c r="M16" i="7"/>
  <c r="O16" i="7" s="1"/>
  <c r="K16" i="7"/>
  <c r="H16" i="7"/>
  <c r="O15" i="7"/>
  <c r="N15" i="7" s="1"/>
  <c r="M15" i="7"/>
  <c r="K15" i="7"/>
  <c r="H15" i="7"/>
  <c r="O14" i="7"/>
  <c r="N14" i="7"/>
  <c r="M14" i="7"/>
  <c r="K14" i="7"/>
  <c r="H14" i="7"/>
  <c r="M13" i="7"/>
  <c r="O13" i="7" s="1"/>
  <c r="N13" i="7" s="1"/>
  <c r="K13" i="7"/>
  <c r="H13" i="7"/>
  <c r="IX12" i="7"/>
  <c r="IG12" i="7"/>
  <c r="IC12" i="7"/>
  <c r="HK12" i="7"/>
  <c r="HG12" i="7"/>
  <c r="GP12" i="7"/>
  <c r="GL12" i="7"/>
  <c r="FW12" i="7"/>
  <c r="FT12" i="7"/>
  <c r="FG12" i="7"/>
  <c r="FD12" i="7"/>
  <c r="EQ12" i="7"/>
  <c r="EN12" i="7"/>
  <c r="EA12" i="7"/>
  <c r="DX12" i="7"/>
  <c r="DK12" i="7"/>
  <c r="DH12" i="7"/>
  <c r="CU12" i="7"/>
  <c r="CS12" i="7"/>
  <c r="CJ12" i="7"/>
  <c r="CI12" i="7"/>
  <c r="BY12" i="7"/>
  <c r="BX12" i="7"/>
  <c r="BT12" i="7"/>
  <c r="BO12" i="7"/>
  <c r="BM12" i="7"/>
  <c r="BI12" i="7"/>
  <c r="BD12" i="7"/>
  <c r="BC12" i="7"/>
  <c r="AY12" i="7"/>
  <c r="AS12" i="7"/>
  <c r="AR12" i="7"/>
  <c r="AN12" i="7"/>
  <c r="AI12" i="7"/>
  <c r="AH12" i="7"/>
  <c r="AE12" i="7"/>
  <c r="AA12" i="7"/>
  <c r="Z12" i="7"/>
  <c r="W12" i="7"/>
  <c r="S12" i="7"/>
  <c r="R12" i="7"/>
  <c r="M12" i="7"/>
  <c r="K12" i="7"/>
  <c r="H12" i="7"/>
  <c r="IZ11" i="7"/>
  <c r="IY11" i="7"/>
  <c r="IV11" i="7"/>
  <c r="IU11" i="7"/>
  <c r="IR11" i="7"/>
  <c r="IQ11" i="7"/>
  <c r="IN11" i="7"/>
  <c r="IM11" i="7"/>
  <c r="IJ11" i="7"/>
  <c r="II11" i="7"/>
  <c r="IF11" i="7"/>
  <c r="IE11" i="7"/>
  <c r="IB11" i="7"/>
  <c r="IA11" i="7"/>
  <c r="HX11" i="7"/>
  <c r="HW11" i="7"/>
  <c r="HT11" i="7"/>
  <c r="HS11" i="7"/>
  <c r="HP11" i="7"/>
  <c r="HO11" i="7"/>
  <c r="HL11" i="7"/>
  <c r="HK11" i="7"/>
  <c r="HH11" i="7"/>
  <c r="HG11" i="7"/>
  <c r="HD11" i="7"/>
  <c r="HC11" i="7"/>
  <c r="GZ11" i="7"/>
  <c r="GY11" i="7"/>
  <c r="GV11" i="7"/>
  <c r="GU11" i="7"/>
  <c r="GR11" i="7"/>
  <c r="GQ11" i="7"/>
  <c r="GN11" i="7"/>
  <c r="GM11" i="7"/>
  <c r="GJ11" i="7"/>
  <c r="GI11" i="7"/>
  <c r="GF11" i="7"/>
  <c r="GE11" i="7"/>
  <c r="GB11" i="7"/>
  <c r="GA11" i="7"/>
  <c r="FX11" i="7"/>
  <c r="FW11" i="7"/>
  <c r="FT11" i="7"/>
  <c r="FS11" i="7"/>
  <c r="FP11" i="7"/>
  <c r="FO11" i="7"/>
  <c r="FL11" i="7"/>
  <c r="FK11" i="7"/>
  <c r="FH11" i="7"/>
  <c r="FG11" i="7"/>
  <c r="FD11" i="7"/>
  <c r="FC11" i="7"/>
  <c r="EZ11" i="7"/>
  <c r="EY11" i="7"/>
  <c r="EV11" i="7"/>
  <c r="EU11" i="7"/>
  <c r="ER11" i="7"/>
  <c r="EQ11" i="7"/>
  <c r="EN11" i="7"/>
  <c r="EM11" i="7"/>
  <c r="EJ11" i="7"/>
  <c r="EI11" i="7"/>
  <c r="EF11" i="7"/>
  <c r="EE11" i="7"/>
  <c r="EB11" i="7"/>
  <c r="EA11" i="7"/>
  <c r="DX11" i="7"/>
  <c r="DW11" i="7"/>
  <c r="DT11" i="7"/>
  <c r="DS11" i="7"/>
  <c r="DP11" i="7"/>
  <c r="DO11" i="7"/>
  <c r="DL11" i="7"/>
  <c r="DK11" i="7"/>
  <c r="DH11" i="7"/>
  <c r="DG11" i="7"/>
  <c r="DD11" i="7"/>
  <c r="DC11" i="7"/>
  <c r="CZ11" i="7"/>
  <c r="CY11" i="7"/>
  <c r="CV11" i="7"/>
  <c r="CU11" i="7"/>
  <c r="CR11" i="7"/>
  <c r="CQ11" i="7"/>
  <c r="CN11" i="7"/>
  <c r="CM11" i="7"/>
  <c r="CJ11" i="7"/>
  <c r="CI11" i="7"/>
  <c r="CF11" i="7"/>
  <c r="CE11" i="7"/>
  <c r="CC11" i="7"/>
  <c r="CB11" i="7"/>
  <c r="CA11" i="7"/>
  <c r="BY11" i="7"/>
  <c r="BX11" i="7"/>
  <c r="BW11" i="7"/>
  <c r="BU11" i="7"/>
  <c r="BT11" i="7"/>
  <c r="BS11" i="7"/>
  <c r="BQ11" i="7"/>
  <c r="BP11" i="7"/>
  <c r="BO11" i="7"/>
  <c r="BM11" i="7"/>
  <c r="BL11" i="7"/>
  <c r="BK11" i="7"/>
  <c r="BI11" i="7"/>
  <c r="BH11" i="7"/>
  <c r="BG11" i="7"/>
  <c r="BE11" i="7"/>
  <c r="BD11" i="7"/>
  <c r="BC11" i="7"/>
  <c r="BA11" i="7"/>
  <c r="AZ11" i="7"/>
  <c r="AY11" i="7"/>
  <c r="AW11" i="7"/>
  <c r="AV11" i="7"/>
  <c r="AU11" i="7"/>
  <c r="AS11" i="7"/>
  <c r="AR11" i="7"/>
  <c r="AQ11" i="7"/>
  <c r="AO11" i="7"/>
  <c r="AN11" i="7"/>
  <c r="AM11" i="7"/>
  <c r="AK11" i="7"/>
  <c r="AJ11" i="7"/>
  <c r="AI11" i="7"/>
  <c r="AG11" i="7"/>
  <c r="AF11" i="7"/>
  <c r="AE11" i="7"/>
  <c r="AC11" i="7"/>
  <c r="AB11" i="7"/>
  <c r="AA11" i="7"/>
  <c r="Y11" i="7"/>
  <c r="X11" i="7"/>
  <c r="W11" i="7"/>
  <c r="U11" i="7"/>
  <c r="T11" i="7"/>
  <c r="S11" i="7"/>
  <c r="Q11" i="7"/>
  <c r="O11" i="7"/>
  <c r="M11" i="7"/>
  <c r="IX11" i="7" s="1"/>
  <c r="K11" i="7"/>
  <c r="H11" i="7"/>
  <c r="IW10" i="7"/>
  <c r="IV10" i="7"/>
  <c r="IR10" i="7"/>
  <c r="IP10" i="7"/>
  <c r="IL10" i="7"/>
  <c r="IK10" i="7"/>
  <c r="IG10" i="7"/>
  <c r="IF10" i="7"/>
  <c r="IB10" i="7"/>
  <c r="HZ10" i="7"/>
  <c r="HV10" i="7"/>
  <c r="HU10" i="7"/>
  <c r="HQ10" i="7"/>
  <c r="HP10" i="7"/>
  <c r="HL10" i="7"/>
  <c r="HJ10" i="7"/>
  <c r="HF10" i="7"/>
  <c r="HE10" i="7"/>
  <c r="HA10" i="7"/>
  <c r="GZ10" i="7"/>
  <c r="GV10" i="7"/>
  <c r="GT10" i="7"/>
  <c r="GP10" i="7"/>
  <c r="GO10" i="7"/>
  <c r="GK10" i="7"/>
  <c r="GJ10" i="7"/>
  <c r="GF10" i="7"/>
  <c r="GD10" i="7"/>
  <c r="FZ10" i="7"/>
  <c r="FY10" i="7"/>
  <c r="FU10" i="7"/>
  <c r="FT10" i="7"/>
  <c r="FP10" i="7"/>
  <c r="FN10" i="7"/>
  <c r="FJ10" i="7"/>
  <c r="FI10" i="7"/>
  <c r="FE10" i="7"/>
  <c r="FD10" i="7"/>
  <c r="EZ10" i="7"/>
  <c r="EX10" i="7"/>
  <c r="ET10" i="7"/>
  <c r="ES10" i="7"/>
  <c r="EO10" i="7"/>
  <c r="EN10" i="7"/>
  <c r="EJ10" i="7"/>
  <c r="EH10" i="7"/>
  <c r="ED10" i="7"/>
  <c r="EC10" i="7"/>
  <c r="DY10" i="7"/>
  <c r="DX10" i="7"/>
  <c r="DT10" i="7"/>
  <c r="DR10" i="7"/>
  <c r="DN10" i="7"/>
  <c r="DM10" i="7"/>
  <c r="DI10" i="7"/>
  <c r="DH10" i="7"/>
  <c r="DD10" i="7"/>
  <c r="DB10" i="7"/>
  <c r="CX10" i="7"/>
  <c r="CW10" i="7"/>
  <c r="CS10" i="7"/>
  <c r="CR10" i="7"/>
  <c r="CN10" i="7"/>
  <c r="CL10" i="7"/>
  <c r="CH10" i="7"/>
  <c r="CG10" i="7"/>
  <c r="CC10" i="7"/>
  <c r="CB10" i="7"/>
  <c r="BX10" i="7"/>
  <c r="BV10" i="7"/>
  <c r="BR10" i="7"/>
  <c r="BQ10" i="7"/>
  <c r="BM10" i="7"/>
  <c r="BL10" i="7"/>
  <c r="BH10" i="7"/>
  <c r="BG10" i="7"/>
  <c r="BD10" i="7"/>
  <c r="BC10" i="7"/>
  <c r="AZ10" i="7"/>
  <c r="AY10" i="7"/>
  <c r="AV10" i="7"/>
  <c r="AU10" i="7"/>
  <c r="AR10" i="7"/>
  <c r="AQ10" i="7"/>
  <c r="AN10" i="7"/>
  <c r="AM10" i="7"/>
  <c r="AJ10" i="7"/>
  <c r="AI10" i="7"/>
  <c r="AF10" i="7"/>
  <c r="AE10" i="7"/>
  <c r="AB10" i="7"/>
  <c r="AA10" i="7"/>
  <c r="X10" i="7"/>
  <c r="W10" i="7"/>
  <c r="T10" i="7"/>
  <c r="S10" i="7"/>
  <c r="O10" i="7"/>
  <c r="M10" i="7"/>
  <c r="IX10" i="7" s="1"/>
  <c r="K10" i="7"/>
  <c r="H10" i="7"/>
  <c r="IZ9" i="7"/>
  <c r="IW9" i="7"/>
  <c r="IV9" i="7"/>
  <c r="IS9" i="7"/>
  <c r="IR9" i="7"/>
  <c r="IO9" i="7"/>
  <c r="IN9" i="7"/>
  <c r="IK9" i="7"/>
  <c r="IJ9" i="7"/>
  <c r="IG9" i="7"/>
  <c r="IF9" i="7"/>
  <c r="IC9" i="7"/>
  <c r="IB9" i="7"/>
  <c r="HY9" i="7"/>
  <c r="HX9" i="7"/>
  <c r="HU9" i="7"/>
  <c r="HT9" i="7"/>
  <c r="HQ9" i="7"/>
  <c r="HP9" i="7"/>
  <c r="HM9" i="7"/>
  <c r="HL9" i="7"/>
  <c r="HI9" i="7"/>
  <c r="HH9" i="7"/>
  <c r="HE9" i="7"/>
  <c r="HD9" i="7"/>
  <c r="HA9" i="7"/>
  <c r="GZ9" i="7"/>
  <c r="GW9" i="7"/>
  <c r="GV9" i="7"/>
  <c r="GS9" i="7"/>
  <c r="GR9" i="7"/>
  <c r="GO9" i="7"/>
  <c r="GN9" i="7"/>
  <c r="GK9" i="7"/>
  <c r="GJ9" i="7"/>
  <c r="GG9" i="7"/>
  <c r="GF9" i="7"/>
  <c r="GC9" i="7"/>
  <c r="GB9" i="7"/>
  <c r="FY9" i="7"/>
  <c r="FX9" i="7"/>
  <c r="FU9" i="7"/>
  <c r="FT9" i="7"/>
  <c r="FQ9" i="7"/>
  <c r="FP9" i="7"/>
  <c r="FM9" i="7"/>
  <c r="FL9" i="7"/>
  <c r="FK9" i="7"/>
  <c r="FI9" i="7"/>
  <c r="FH9" i="7"/>
  <c r="FG9" i="7"/>
  <c r="FE9" i="7"/>
  <c r="FD9" i="7"/>
  <c r="FC9" i="7"/>
  <c r="FA9" i="7"/>
  <c r="EZ9" i="7"/>
  <c r="EY9" i="7"/>
  <c r="EW9" i="7"/>
  <c r="EV9" i="7"/>
  <c r="EU9" i="7"/>
  <c r="ES9" i="7"/>
  <c r="ER9" i="7"/>
  <c r="EQ9" i="7"/>
  <c r="EO9" i="7"/>
  <c r="EN9" i="7"/>
  <c r="EM9" i="7"/>
  <c r="EK9" i="7"/>
  <c r="EJ9" i="7"/>
  <c r="EI9" i="7"/>
  <c r="EG9" i="7"/>
  <c r="EF9" i="7"/>
  <c r="EE9" i="7"/>
  <c r="EC9" i="7"/>
  <c r="EB9" i="7"/>
  <c r="EA9" i="7"/>
  <c r="DY9" i="7"/>
  <c r="DX9" i="7"/>
  <c r="DW9" i="7"/>
  <c r="DU9" i="7"/>
  <c r="DT9" i="7"/>
  <c r="DS9" i="7"/>
  <c r="DQ9" i="7"/>
  <c r="DP9" i="7"/>
  <c r="DO9" i="7"/>
  <c r="DM9" i="7"/>
  <c r="DL9" i="7"/>
  <c r="DK9" i="7"/>
  <c r="DI9" i="7"/>
  <c r="DH9" i="7"/>
  <c r="DG9" i="7"/>
  <c r="DE9" i="7"/>
  <c r="DD9" i="7"/>
  <c r="DC9" i="7"/>
  <c r="DA9" i="7"/>
  <c r="CZ9" i="7"/>
  <c r="CY9" i="7"/>
  <c r="CW9" i="7"/>
  <c r="CV9" i="7"/>
  <c r="CU9" i="7"/>
  <c r="CS9" i="7"/>
  <c r="CR9" i="7"/>
  <c r="CQ9" i="7"/>
  <c r="CO9" i="7"/>
  <c r="CN9" i="7"/>
  <c r="CM9" i="7"/>
  <c r="CK9" i="7"/>
  <c r="CJ9" i="7"/>
  <c r="CI9" i="7"/>
  <c r="CG9" i="7"/>
  <c r="CF9" i="7"/>
  <c r="CE9" i="7"/>
  <c r="CC9" i="7"/>
  <c r="CB9" i="7"/>
  <c r="CA9" i="7"/>
  <c r="BY9" i="7"/>
  <c r="BX9" i="7"/>
  <c r="BW9" i="7"/>
  <c r="BU9" i="7"/>
  <c r="BT9" i="7"/>
  <c r="BS9" i="7"/>
  <c r="BQ9" i="7"/>
  <c r="BP9" i="7"/>
  <c r="BO9" i="7"/>
  <c r="BM9" i="7"/>
  <c r="BL9" i="7"/>
  <c r="BK9" i="7"/>
  <c r="BI9" i="7"/>
  <c r="BH9" i="7"/>
  <c r="BG9" i="7"/>
  <c r="BE9" i="7"/>
  <c r="BD9" i="7"/>
  <c r="BC9" i="7"/>
  <c r="BA9" i="7"/>
  <c r="AZ9" i="7"/>
  <c r="AY9" i="7"/>
  <c r="AW9" i="7"/>
  <c r="AV9" i="7"/>
  <c r="AU9" i="7"/>
  <c r="AS9" i="7"/>
  <c r="AR9" i="7"/>
  <c r="AQ9" i="7"/>
  <c r="AO9" i="7"/>
  <c r="AN9" i="7"/>
  <c r="AM9" i="7"/>
  <c r="AK9" i="7"/>
  <c r="AJ9" i="7"/>
  <c r="AI9" i="7"/>
  <c r="AG9" i="7"/>
  <c r="AF9" i="7"/>
  <c r="AE9" i="7"/>
  <c r="AC9" i="7"/>
  <c r="AB9" i="7"/>
  <c r="AA9" i="7"/>
  <c r="Y9" i="7"/>
  <c r="X9" i="7"/>
  <c r="W9" i="7"/>
  <c r="U9" i="7"/>
  <c r="T9" i="7"/>
  <c r="S9" i="7"/>
  <c r="Q9" i="7"/>
  <c r="O9" i="7"/>
  <c r="M9" i="7"/>
  <c r="IY9" i="7" s="1"/>
  <c r="K9" i="7"/>
  <c r="H9" i="7"/>
  <c r="AO8" i="7"/>
  <c r="AK8" i="7"/>
  <c r="AG8" i="7"/>
  <c r="AC8" i="7"/>
  <c r="Y8" i="7"/>
  <c r="U8" i="7"/>
  <c r="Q8" i="7"/>
  <c r="M8" i="7"/>
  <c r="K8" i="7"/>
  <c r="L17" i="7" s="1" a="1"/>
  <c r="L17" i="7" s="1"/>
  <c r="J17" i="7" s="1"/>
  <c r="H8" i="7"/>
  <c r="M17" i="7" l="1"/>
  <c r="N10" i="7" s="1"/>
  <c r="IY8" i="7"/>
  <c r="IU8" i="7"/>
  <c r="IQ8" i="7"/>
  <c r="IM8" i="7"/>
  <c r="II8" i="7"/>
  <c r="IE8" i="7"/>
  <c r="IA8" i="7"/>
  <c r="HW8" i="7"/>
  <c r="HS8" i="7"/>
  <c r="HO8" i="7"/>
  <c r="HK8" i="7"/>
  <c r="HG8" i="7"/>
  <c r="HC8" i="7"/>
  <c r="GY8" i="7"/>
  <c r="GU8" i="7"/>
  <c r="GQ8" i="7"/>
  <c r="GM8" i="7"/>
  <c r="GI8" i="7"/>
  <c r="GE8" i="7"/>
  <c r="GA8" i="7"/>
  <c r="FW8" i="7"/>
  <c r="FS8" i="7"/>
  <c r="FO8" i="7"/>
  <c r="FK8" i="7"/>
  <c r="FG8" i="7"/>
  <c r="FC8" i="7"/>
  <c r="EY8" i="7"/>
  <c r="EU8" i="7"/>
  <c r="EQ8" i="7"/>
  <c r="EM8" i="7"/>
  <c r="EI8" i="7"/>
  <c r="R8" i="7"/>
  <c r="V8" i="7"/>
  <c r="Z8" i="7"/>
  <c r="AD8" i="7"/>
  <c r="AH8" i="7"/>
  <c r="AL8" i="7"/>
  <c r="AP8" i="7"/>
  <c r="AT8" i="7"/>
  <c r="AX8" i="7"/>
  <c r="BB8" i="7"/>
  <c r="BF8" i="7"/>
  <c r="BJ8" i="7"/>
  <c r="BN8" i="7"/>
  <c r="BR8" i="7"/>
  <c r="BV8" i="7"/>
  <c r="BZ8" i="7"/>
  <c r="CD8" i="7"/>
  <c r="CH8" i="7"/>
  <c r="CL8" i="7"/>
  <c r="CP8" i="7"/>
  <c r="CT8" i="7"/>
  <c r="CX8" i="7"/>
  <c r="DB8" i="7"/>
  <c r="DF8" i="7"/>
  <c r="DJ8" i="7"/>
  <c r="DN8" i="7"/>
  <c r="DR8" i="7"/>
  <c r="DV8" i="7"/>
  <c r="DZ8" i="7"/>
  <c r="ED8" i="7"/>
  <c r="EH8" i="7"/>
  <c r="EN8" i="7"/>
  <c r="EN17" i="7" s="1"/>
  <c r="ES8" i="7"/>
  <c r="EX8" i="7"/>
  <c r="FD8" i="7"/>
  <c r="FD17" i="7" s="1"/>
  <c r="FI8" i="7"/>
  <c r="FN8" i="7"/>
  <c r="FT8" i="7"/>
  <c r="FT17" i="7" s="1"/>
  <c r="FY8" i="7"/>
  <c r="GD8" i="7"/>
  <c r="GJ8" i="7"/>
  <c r="GO8" i="7"/>
  <c r="GT8" i="7"/>
  <c r="GZ8" i="7"/>
  <c r="HE8" i="7"/>
  <c r="HJ8" i="7"/>
  <c r="HP8" i="7"/>
  <c r="HU8" i="7"/>
  <c r="HZ8" i="7"/>
  <c r="IF8" i="7"/>
  <c r="IK8" i="7"/>
  <c r="IP8" i="7"/>
  <c r="IV8" i="7"/>
  <c r="S8" i="7"/>
  <c r="S17" i="7" s="1"/>
  <c r="W8" i="7"/>
  <c r="W17" i="7" s="1"/>
  <c r="AA8" i="7"/>
  <c r="AA17" i="7" s="1"/>
  <c r="AE8" i="7"/>
  <c r="AE17" i="7" s="1"/>
  <c r="AI8" i="7"/>
  <c r="AI17" i="7" s="1"/>
  <c r="AM8" i="7"/>
  <c r="AQ8" i="7"/>
  <c r="AU8" i="7"/>
  <c r="AY8" i="7"/>
  <c r="AY17" i="7" s="1"/>
  <c r="BC8" i="7"/>
  <c r="BC17" i="7" s="1"/>
  <c r="BG8" i="7"/>
  <c r="BK8" i="7"/>
  <c r="BO8" i="7"/>
  <c r="BS8" i="7"/>
  <c r="BW8" i="7"/>
  <c r="CA8" i="7"/>
  <c r="CE8" i="7"/>
  <c r="CI8" i="7"/>
  <c r="CM8" i="7"/>
  <c r="CQ8" i="7"/>
  <c r="CU8" i="7"/>
  <c r="CY8" i="7"/>
  <c r="DC8" i="7"/>
  <c r="DG8" i="7"/>
  <c r="DK8" i="7"/>
  <c r="DO8" i="7"/>
  <c r="DS8" i="7"/>
  <c r="DW8" i="7"/>
  <c r="EA8" i="7"/>
  <c r="EE8" i="7"/>
  <c r="EJ8" i="7"/>
  <c r="EO8" i="7"/>
  <c r="ET8" i="7"/>
  <c r="EZ8" i="7"/>
  <c r="FE8" i="7"/>
  <c r="FJ8" i="7"/>
  <c r="FP8" i="7"/>
  <c r="FU8" i="7"/>
  <c r="FZ8" i="7"/>
  <c r="GF8" i="7"/>
  <c r="GK8" i="7"/>
  <c r="GP8" i="7"/>
  <c r="GV8" i="7"/>
  <c r="HA8" i="7"/>
  <c r="HF8" i="7"/>
  <c r="HL8" i="7"/>
  <c r="HQ8" i="7"/>
  <c r="HV8" i="7"/>
  <c r="IB8" i="7"/>
  <c r="IG8" i="7"/>
  <c r="IL8" i="7"/>
  <c r="IR8" i="7"/>
  <c r="IW8" i="7"/>
  <c r="I17" i="7" a="1"/>
  <c r="I17" i="7" s="1"/>
  <c r="G17" i="7" s="1"/>
  <c r="O8" i="7"/>
  <c r="T8" i="7"/>
  <c r="X8" i="7"/>
  <c r="AB8" i="7"/>
  <c r="AF8" i="7"/>
  <c r="AJ8" i="7"/>
  <c r="AN8" i="7"/>
  <c r="AN17" i="7" s="1"/>
  <c r="AR8" i="7"/>
  <c r="AR17" i="7" s="1"/>
  <c r="AV8" i="7"/>
  <c r="AZ8" i="7"/>
  <c r="BD8" i="7"/>
  <c r="BD17" i="7" s="1"/>
  <c r="BH8" i="7"/>
  <c r="BL8" i="7"/>
  <c r="BP8" i="7"/>
  <c r="BT8" i="7"/>
  <c r="BX8" i="7"/>
  <c r="BX17" i="7" s="1"/>
  <c r="CB8" i="7"/>
  <c r="CF8" i="7"/>
  <c r="CJ8" i="7"/>
  <c r="CN8" i="7"/>
  <c r="CR8" i="7"/>
  <c r="CV8" i="7"/>
  <c r="CZ8" i="7"/>
  <c r="DD8" i="7"/>
  <c r="DH8" i="7"/>
  <c r="DH17" i="7" s="1"/>
  <c r="DL8" i="7"/>
  <c r="DP8" i="7"/>
  <c r="DT8" i="7"/>
  <c r="DX8" i="7"/>
  <c r="DX17" i="7" s="1"/>
  <c r="EB8" i="7"/>
  <c r="EF8" i="7"/>
  <c r="EK8" i="7"/>
  <c r="EP8" i="7"/>
  <c r="EV8" i="7"/>
  <c r="FA8" i="7"/>
  <c r="FF8" i="7"/>
  <c r="FL8" i="7"/>
  <c r="FQ8" i="7"/>
  <c r="FV8" i="7"/>
  <c r="GB8" i="7"/>
  <c r="GG8" i="7"/>
  <c r="GL8" i="7"/>
  <c r="GR8" i="7"/>
  <c r="GW8" i="7"/>
  <c r="HB8" i="7"/>
  <c r="HH8" i="7"/>
  <c r="HM8" i="7"/>
  <c r="HR8" i="7"/>
  <c r="HX8" i="7"/>
  <c r="IC8" i="7"/>
  <c r="IH8" i="7"/>
  <c r="IN8" i="7"/>
  <c r="IS8" i="7"/>
  <c r="IX8" i="7"/>
  <c r="AS8" i="7"/>
  <c r="AW8" i="7"/>
  <c r="BA8" i="7"/>
  <c r="BE8" i="7"/>
  <c r="BI8" i="7"/>
  <c r="BM8" i="7"/>
  <c r="BM17" i="7" s="1"/>
  <c r="BQ8" i="7"/>
  <c r="BU8" i="7"/>
  <c r="BY8" i="7"/>
  <c r="CC8" i="7"/>
  <c r="CG8" i="7"/>
  <c r="CK8" i="7"/>
  <c r="CO8" i="7"/>
  <c r="CS8" i="7"/>
  <c r="CW8" i="7"/>
  <c r="DA8" i="7"/>
  <c r="DE8" i="7"/>
  <c r="DI8" i="7"/>
  <c r="DM8" i="7"/>
  <c r="DQ8" i="7"/>
  <c r="DU8" i="7"/>
  <c r="DY8" i="7"/>
  <c r="EC8" i="7"/>
  <c r="EG8" i="7"/>
  <c r="EL8" i="7"/>
  <c r="ER8" i="7"/>
  <c r="EW8" i="7"/>
  <c r="FB8" i="7"/>
  <c r="FH8" i="7"/>
  <c r="FM8" i="7"/>
  <c r="FR8" i="7"/>
  <c r="FX8" i="7"/>
  <c r="GC8" i="7"/>
  <c r="GH8" i="7"/>
  <c r="GN8" i="7"/>
  <c r="GS8" i="7"/>
  <c r="GX8" i="7"/>
  <c r="HD8" i="7"/>
  <c r="HI8" i="7"/>
  <c r="HN8" i="7"/>
  <c r="HT8" i="7"/>
  <c r="HY8" i="7"/>
  <c r="ID8" i="7"/>
  <c r="IJ8" i="7"/>
  <c r="IO8" i="7"/>
  <c r="IT8" i="7"/>
  <c r="IZ8" i="7"/>
  <c r="R9" i="7"/>
  <c r="V9" i="7"/>
  <c r="Z9" i="7"/>
  <c r="AD9" i="7"/>
  <c r="AH9" i="7"/>
  <c r="AL9" i="7"/>
  <c r="AP9" i="7"/>
  <c r="AT9" i="7"/>
  <c r="AX9" i="7"/>
  <c r="BB9" i="7"/>
  <c r="BF9" i="7"/>
  <c r="BJ9" i="7"/>
  <c r="BN9" i="7"/>
  <c r="BR9" i="7"/>
  <c r="BV9" i="7"/>
  <c r="BZ9" i="7"/>
  <c r="CD9" i="7"/>
  <c r="CH9" i="7"/>
  <c r="CL9" i="7"/>
  <c r="CP9" i="7"/>
  <c r="CT9" i="7"/>
  <c r="CX9" i="7"/>
  <c r="DB9" i="7"/>
  <c r="DF9" i="7"/>
  <c r="DJ9" i="7"/>
  <c r="DN9" i="7"/>
  <c r="DR9" i="7"/>
  <c r="DV9" i="7"/>
  <c r="DZ9" i="7"/>
  <c r="ED9" i="7"/>
  <c r="EH9" i="7"/>
  <c r="EL9" i="7"/>
  <c r="EP9" i="7"/>
  <c r="ET9" i="7"/>
  <c r="EX9" i="7"/>
  <c r="FB9" i="7"/>
  <c r="FF9" i="7"/>
  <c r="FJ9" i="7"/>
  <c r="FN9" i="7"/>
  <c r="FR9" i="7"/>
  <c r="FV9" i="7"/>
  <c r="FZ9" i="7"/>
  <c r="GD9" i="7"/>
  <c r="GH9" i="7"/>
  <c r="GL9" i="7"/>
  <c r="GP9" i="7"/>
  <c r="GT9" i="7"/>
  <c r="GX9" i="7"/>
  <c r="HB9" i="7"/>
  <c r="HF9" i="7"/>
  <c r="HJ9" i="7"/>
  <c r="HN9" i="7"/>
  <c r="HR9" i="7"/>
  <c r="HV9" i="7"/>
  <c r="HZ9" i="7"/>
  <c r="ID9" i="7"/>
  <c r="IH9" i="7"/>
  <c r="IL9" i="7"/>
  <c r="IP9" i="7"/>
  <c r="IT9" i="7"/>
  <c r="IX9" i="7"/>
  <c r="Q10" i="7"/>
  <c r="U10" i="7"/>
  <c r="Y10" i="7"/>
  <c r="AC10" i="7"/>
  <c r="AG10" i="7"/>
  <c r="AK10" i="7"/>
  <c r="AO10" i="7"/>
  <c r="AS10" i="7"/>
  <c r="AW10" i="7"/>
  <c r="BA10" i="7"/>
  <c r="BE10" i="7"/>
  <c r="BI10" i="7"/>
  <c r="BN10" i="7"/>
  <c r="BT10" i="7"/>
  <c r="BY10" i="7"/>
  <c r="CD10" i="7"/>
  <c r="CJ10" i="7"/>
  <c r="CO10" i="7"/>
  <c r="CT10" i="7"/>
  <c r="CZ10" i="7"/>
  <c r="DE10" i="7"/>
  <c r="DJ10" i="7"/>
  <c r="DP10" i="7"/>
  <c r="DU10" i="7"/>
  <c r="DZ10" i="7"/>
  <c r="EF10" i="7"/>
  <c r="EK10" i="7"/>
  <c r="EP10" i="7"/>
  <c r="EV10" i="7"/>
  <c r="FA10" i="7"/>
  <c r="FF10" i="7"/>
  <c r="FL10" i="7"/>
  <c r="FQ10" i="7"/>
  <c r="FV10" i="7"/>
  <c r="GB10" i="7"/>
  <c r="GG10" i="7"/>
  <c r="GL10" i="7"/>
  <c r="GR10" i="7"/>
  <c r="GW10" i="7"/>
  <c r="HB10" i="7"/>
  <c r="HH10" i="7"/>
  <c r="HM10" i="7"/>
  <c r="HR10" i="7"/>
  <c r="HX10" i="7"/>
  <c r="IC10" i="7"/>
  <c r="IH10" i="7"/>
  <c r="IN10" i="7"/>
  <c r="IS10" i="7"/>
  <c r="IZ12" i="7"/>
  <c r="IV12" i="7"/>
  <c r="IR12" i="7"/>
  <c r="IN12" i="7"/>
  <c r="IJ12" i="7"/>
  <c r="IF12" i="7"/>
  <c r="IB12" i="7"/>
  <c r="HX12" i="7"/>
  <c r="HT12" i="7"/>
  <c r="HP12" i="7"/>
  <c r="HL12" i="7"/>
  <c r="HH12" i="7"/>
  <c r="HD12" i="7"/>
  <c r="GZ12" i="7"/>
  <c r="GV12" i="7"/>
  <c r="GR12" i="7"/>
  <c r="GN12" i="7"/>
  <c r="GJ12" i="7"/>
  <c r="GF12" i="7"/>
  <c r="IU12" i="7"/>
  <c r="IP12" i="7"/>
  <c r="IK12" i="7"/>
  <c r="IE12" i="7"/>
  <c r="HZ12" i="7"/>
  <c r="HU12" i="7"/>
  <c r="HO12" i="7"/>
  <c r="HJ12" i="7"/>
  <c r="HE12" i="7"/>
  <c r="GY12" i="7"/>
  <c r="GT12" i="7"/>
  <c r="GO12" i="7"/>
  <c r="GI12" i="7"/>
  <c r="GD12" i="7"/>
  <c r="FZ12" i="7"/>
  <c r="FV12" i="7"/>
  <c r="FR12" i="7"/>
  <c r="FN12" i="7"/>
  <c r="FJ12" i="7"/>
  <c r="FF12" i="7"/>
  <c r="FB12" i="7"/>
  <c r="EX12" i="7"/>
  <c r="ET12" i="7"/>
  <c r="EP12" i="7"/>
  <c r="EL12" i="7"/>
  <c r="EH12" i="7"/>
  <c r="ED12" i="7"/>
  <c r="DZ12" i="7"/>
  <c r="DV12" i="7"/>
  <c r="DR12" i="7"/>
  <c r="DN12" i="7"/>
  <c r="DJ12" i="7"/>
  <c r="DF12" i="7"/>
  <c r="DB12" i="7"/>
  <c r="CX12" i="7"/>
  <c r="CT12" i="7"/>
  <c r="CP12" i="7"/>
  <c r="CL12" i="7"/>
  <c r="CH12" i="7"/>
  <c r="CD12" i="7"/>
  <c r="BZ12" i="7"/>
  <c r="BV12" i="7"/>
  <c r="BR12" i="7"/>
  <c r="BN12" i="7"/>
  <c r="BJ12" i="7"/>
  <c r="BF12" i="7"/>
  <c r="BB12" i="7"/>
  <c r="AX12" i="7"/>
  <c r="AT12" i="7"/>
  <c r="AP12" i="7"/>
  <c r="AL12" i="7"/>
  <c r="IY12" i="7"/>
  <c r="IT12" i="7"/>
  <c r="IO12" i="7"/>
  <c r="II12" i="7"/>
  <c r="ID12" i="7"/>
  <c r="HY12" i="7"/>
  <c r="HS12" i="7"/>
  <c r="HN12" i="7"/>
  <c r="HI12" i="7"/>
  <c r="HC12" i="7"/>
  <c r="GX12" i="7"/>
  <c r="GS12" i="7"/>
  <c r="GM12" i="7"/>
  <c r="GH12" i="7"/>
  <c r="GC12" i="7"/>
  <c r="FY12" i="7"/>
  <c r="FU12" i="7"/>
  <c r="FQ12" i="7"/>
  <c r="FM12" i="7"/>
  <c r="FI12" i="7"/>
  <c r="FE12" i="7"/>
  <c r="FA12" i="7"/>
  <c r="EW12" i="7"/>
  <c r="ES12" i="7"/>
  <c r="EO12" i="7"/>
  <c r="EK12" i="7"/>
  <c r="EG12" i="7"/>
  <c r="EC12" i="7"/>
  <c r="DY12" i="7"/>
  <c r="DU12" i="7"/>
  <c r="DQ12" i="7"/>
  <c r="DM12" i="7"/>
  <c r="DI12" i="7"/>
  <c r="DE12" i="7"/>
  <c r="DA12" i="7"/>
  <c r="CW12" i="7"/>
  <c r="IW12" i="7"/>
  <c r="IL12" i="7"/>
  <c r="IA12" i="7"/>
  <c r="HQ12" i="7"/>
  <c r="HF12" i="7"/>
  <c r="GU12" i="7"/>
  <c r="GK12" i="7"/>
  <c r="GA12" i="7"/>
  <c r="FS12" i="7"/>
  <c r="FK12" i="7"/>
  <c r="FC12" i="7"/>
  <c r="EU12" i="7"/>
  <c r="EM12" i="7"/>
  <c r="EE12" i="7"/>
  <c r="DW12" i="7"/>
  <c r="DO12" i="7"/>
  <c r="DG12" i="7"/>
  <c r="CY12" i="7"/>
  <c r="CR12" i="7"/>
  <c r="CM12" i="7"/>
  <c r="CG12" i="7"/>
  <c r="CB12" i="7"/>
  <c r="BW12" i="7"/>
  <c r="BQ12" i="7"/>
  <c r="BL12" i="7"/>
  <c r="BG12" i="7"/>
  <c r="BA12" i="7"/>
  <c r="AV12" i="7"/>
  <c r="AQ12" i="7"/>
  <c r="AK12" i="7"/>
  <c r="AG12" i="7"/>
  <c r="AC12" i="7"/>
  <c r="Y12" i="7"/>
  <c r="U12" i="7"/>
  <c r="Q12" i="7"/>
  <c r="IS12" i="7"/>
  <c r="IH12" i="7"/>
  <c r="HW12" i="7"/>
  <c r="HM12" i="7"/>
  <c r="HB12" i="7"/>
  <c r="GQ12" i="7"/>
  <c r="GG12" i="7"/>
  <c r="FX12" i="7"/>
  <c r="FP12" i="7"/>
  <c r="FH12" i="7"/>
  <c r="EZ12" i="7"/>
  <c r="ER12" i="7"/>
  <c r="EJ12" i="7"/>
  <c r="EB12" i="7"/>
  <c r="DT12" i="7"/>
  <c r="DL12" i="7"/>
  <c r="DD12" i="7"/>
  <c r="CV12" i="7"/>
  <c r="CQ12" i="7"/>
  <c r="CK12" i="7"/>
  <c r="CF12" i="7"/>
  <c r="CA12" i="7"/>
  <c r="BU12" i="7"/>
  <c r="BP12" i="7"/>
  <c r="BK12" i="7"/>
  <c r="BE12" i="7"/>
  <c r="AZ12" i="7"/>
  <c r="AU12" i="7"/>
  <c r="AO12" i="7"/>
  <c r="AJ12" i="7"/>
  <c r="AF12" i="7"/>
  <c r="AB12" i="7"/>
  <c r="X12" i="7"/>
  <c r="T12" i="7"/>
  <c r="O12" i="7"/>
  <c r="V12" i="7"/>
  <c r="AD12" i="7"/>
  <c r="AM12" i="7"/>
  <c r="AW12" i="7"/>
  <c r="BH12" i="7"/>
  <c r="BS12" i="7"/>
  <c r="CC12" i="7"/>
  <c r="CN12" i="7"/>
  <c r="CZ12" i="7"/>
  <c r="DP12" i="7"/>
  <c r="EF12" i="7"/>
  <c r="EV12" i="7"/>
  <c r="FL12" i="7"/>
  <c r="GB12" i="7"/>
  <c r="GW12" i="7"/>
  <c r="HR12" i="7"/>
  <c r="IM12" i="7"/>
  <c r="FO9" i="7"/>
  <c r="FS9" i="7"/>
  <c r="FW9" i="7"/>
  <c r="GA9" i="7"/>
  <c r="GE9" i="7"/>
  <c r="GI9" i="7"/>
  <c r="GM9" i="7"/>
  <c r="GQ9" i="7"/>
  <c r="GU9" i="7"/>
  <c r="GY9" i="7"/>
  <c r="HC9" i="7"/>
  <c r="HG9" i="7"/>
  <c r="HK9" i="7"/>
  <c r="HO9" i="7"/>
  <c r="HS9" i="7"/>
  <c r="HW9" i="7"/>
  <c r="IA9" i="7"/>
  <c r="IE9" i="7"/>
  <c r="II9" i="7"/>
  <c r="IM9" i="7"/>
  <c r="IQ9" i="7"/>
  <c r="IU9" i="7"/>
  <c r="IY10" i="7"/>
  <c r="IU10" i="7"/>
  <c r="IQ10" i="7"/>
  <c r="IM10" i="7"/>
  <c r="II10" i="7"/>
  <c r="IE10" i="7"/>
  <c r="IA10" i="7"/>
  <c r="HW10" i="7"/>
  <c r="HS10" i="7"/>
  <c r="HO10" i="7"/>
  <c r="HK10" i="7"/>
  <c r="HG10" i="7"/>
  <c r="HC10" i="7"/>
  <c r="GY10" i="7"/>
  <c r="GU10" i="7"/>
  <c r="GQ10" i="7"/>
  <c r="GM10" i="7"/>
  <c r="GI10" i="7"/>
  <c r="GE10" i="7"/>
  <c r="GA10" i="7"/>
  <c r="FW10" i="7"/>
  <c r="FS10" i="7"/>
  <c r="FO10" i="7"/>
  <c r="FK10" i="7"/>
  <c r="FG10" i="7"/>
  <c r="FC10" i="7"/>
  <c r="EY10" i="7"/>
  <c r="EU10" i="7"/>
  <c r="EQ10" i="7"/>
  <c r="EM10" i="7"/>
  <c r="EI10" i="7"/>
  <c r="EE10" i="7"/>
  <c r="EA10" i="7"/>
  <c r="DW10" i="7"/>
  <c r="DS10" i="7"/>
  <c r="DO10" i="7"/>
  <c r="DK10" i="7"/>
  <c r="DG10" i="7"/>
  <c r="DC10" i="7"/>
  <c r="CY10" i="7"/>
  <c r="CU10" i="7"/>
  <c r="CQ10" i="7"/>
  <c r="CM10" i="7"/>
  <c r="CI10" i="7"/>
  <c r="CE10" i="7"/>
  <c r="CA10" i="7"/>
  <c r="BW10" i="7"/>
  <c r="BS10" i="7"/>
  <c r="BO10" i="7"/>
  <c r="BK10" i="7"/>
  <c r="R10" i="7"/>
  <c r="V10" i="7"/>
  <c r="Z10" i="7"/>
  <c r="AD10" i="7"/>
  <c r="AH10" i="7"/>
  <c r="AL10" i="7"/>
  <c r="AP10" i="7"/>
  <c r="AT10" i="7"/>
  <c r="AX10" i="7"/>
  <c r="BB10" i="7"/>
  <c r="BF10" i="7"/>
  <c r="BJ10" i="7"/>
  <c r="BP10" i="7"/>
  <c r="BU10" i="7"/>
  <c r="BZ10" i="7"/>
  <c r="CF10" i="7"/>
  <c r="CK10" i="7"/>
  <c r="CP10" i="7"/>
  <c r="CV10" i="7"/>
  <c r="DA10" i="7"/>
  <c r="DF10" i="7"/>
  <c r="DL10" i="7"/>
  <c r="DQ10" i="7"/>
  <c r="DV10" i="7"/>
  <c r="EB10" i="7"/>
  <c r="EG10" i="7"/>
  <c r="EL10" i="7"/>
  <c r="ER10" i="7"/>
  <c r="EW10" i="7"/>
  <c r="FB10" i="7"/>
  <c r="FH10" i="7"/>
  <c r="FM10" i="7"/>
  <c r="FR10" i="7"/>
  <c r="FX10" i="7"/>
  <c r="GC10" i="7"/>
  <c r="GH10" i="7"/>
  <c r="GN10" i="7"/>
  <c r="GS10" i="7"/>
  <c r="GX10" i="7"/>
  <c r="HD10" i="7"/>
  <c r="HI10" i="7"/>
  <c r="HN10" i="7"/>
  <c r="HT10" i="7"/>
  <c r="HY10" i="7"/>
  <c r="ID10" i="7"/>
  <c r="IJ10" i="7"/>
  <c r="IO10" i="7"/>
  <c r="IT10" i="7"/>
  <c r="IZ10" i="7"/>
  <c r="CE12" i="7"/>
  <c r="CO12" i="7"/>
  <c r="DC12" i="7"/>
  <c r="DS12" i="7"/>
  <c r="EI12" i="7"/>
  <c r="EY12" i="7"/>
  <c r="FO12" i="7"/>
  <c r="GE12" i="7"/>
  <c r="HA12" i="7"/>
  <c r="HV12" i="7"/>
  <c r="IQ12" i="7"/>
  <c r="CG11" i="7"/>
  <c r="CK11" i="7"/>
  <c r="CO11" i="7"/>
  <c r="CS11" i="7"/>
  <c r="CW11" i="7"/>
  <c r="DA11" i="7"/>
  <c r="DE11" i="7"/>
  <c r="DI11" i="7"/>
  <c r="DM11" i="7"/>
  <c r="DQ11" i="7"/>
  <c r="DU11" i="7"/>
  <c r="DY11" i="7"/>
  <c r="EC11" i="7"/>
  <c r="EG11" i="7"/>
  <c r="EK11" i="7"/>
  <c r="EO11" i="7"/>
  <c r="ES11" i="7"/>
  <c r="EW11" i="7"/>
  <c r="FA11" i="7"/>
  <c r="FE11" i="7"/>
  <c r="FI11" i="7"/>
  <c r="FM11" i="7"/>
  <c r="FQ11" i="7"/>
  <c r="FU11" i="7"/>
  <c r="FY11" i="7"/>
  <c r="GC11" i="7"/>
  <c r="GG11" i="7"/>
  <c r="GK11" i="7"/>
  <c r="GO11" i="7"/>
  <c r="GS11" i="7"/>
  <c r="GW11" i="7"/>
  <c r="HA11" i="7"/>
  <c r="HE11" i="7"/>
  <c r="HI11" i="7"/>
  <c r="HM11" i="7"/>
  <c r="HQ11" i="7"/>
  <c r="HU11" i="7"/>
  <c r="HY11" i="7"/>
  <c r="IC11" i="7"/>
  <c r="IG11" i="7"/>
  <c r="IK11" i="7"/>
  <c r="IO11" i="7"/>
  <c r="IS11" i="7"/>
  <c r="IW11" i="7"/>
  <c r="R11" i="7"/>
  <c r="V11" i="7"/>
  <c r="Z11" i="7"/>
  <c r="AD11" i="7"/>
  <c r="AH11" i="7"/>
  <c r="AL11" i="7"/>
  <c r="AP11" i="7"/>
  <c r="AT11" i="7"/>
  <c r="AX11" i="7"/>
  <c r="BB11" i="7"/>
  <c r="BF11" i="7"/>
  <c r="BJ11" i="7"/>
  <c r="BN11" i="7"/>
  <c r="BR11" i="7"/>
  <c r="BV11" i="7"/>
  <c r="BZ11" i="7"/>
  <c r="CD11" i="7"/>
  <c r="CH11" i="7"/>
  <c r="CL11" i="7"/>
  <c r="CP11" i="7"/>
  <c r="CT11" i="7"/>
  <c r="CX11" i="7"/>
  <c r="DB11" i="7"/>
  <c r="DF11" i="7"/>
  <c r="DJ11" i="7"/>
  <c r="DN11" i="7"/>
  <c r="DR11" i="7"/>
  <c r="DV11" i="7"/>
  <c r="DZ11" i="7"/>
  <c r="ED11" i="7"/>
  <c r="EH11" i="7"/>
  <c r="EL11" i="7"/>
  <c r="EP11" i="7"/>
  <c r="ET11" i="7"/>
  <c r="EX11" i="7"/>
  <c r="FB11" i="7"/>
  <c r="FF11" i="7"/>
  <c r="FJ11" i="7"/>
  <c r="FN11" i="7"/>
  <c r="FR11" i="7"/>
  <c r="FV11" i="7"/>
  <c r="FZ11" i="7"/>
  <c r="GD11" i="7"/>
  <c r="GH11" i="7"/>
  <c r="GL11" i="7"/>
  <c r="GP11" i="7"/>
  <c r="GT11" i="7"/>
  <c r="GX11" i="7"/>
  <c r="HB11" i="7"/>
  <c r="HF11" i="7"/>
  <c r="HJ11" i="7"/>
  <c r="HN11" i="7"/>
  <c r="HR11" i="7"/>
  <c r="HV11" i="7"/>
  <c r="HZ11" i="7"/>
  <c r="ID11" i="7"/>
  <c r="IH11" i="7"/>
  <c r="IL11" i="7"/>
  <c r="IP11" i="7"/>
  <c r="IT11" i="7"/>
  <c r="AO17" i="7" l="1"/>
  <c r="Y17" i="7"/>
  <c r="AK17" i="7"/>
  <c r="U17" i="7"/>
  <c r="IT17" i="7"/>
  <c r="HY17" i="7"/>
  <c r="HD17" i="7"/>
  <c r="GH17" i="7"/>
  <c r="FM17" i="7"/>
  <c r="ER17" i="7"/>
  <c r="DY17" i="7"/>
  <c r="DI17" i="7"/>
  <c r="CS17" i="7"/>
  <c r="CC17" i="7"/>
  <c r="AW17" i="7"/>
  <c r="IN17" i="7"/>
  <c r="GW17" i="7"/>
  <c r="EK17" i="7"/>
  <c r="DT17" i="7"/>
  <c r="CN17" i="7"/>
  <c r="HL17" i="7"/>
  <c r="CI17" i="7"/>
  <c r="AM17" i="7"/>
  <c r="FH17" i="7"/>
  <c r="DU17" i="7"/>
  <c r="BY17" i="7"/>
  <c r="BI17" i="7"/>
  <c r="AS17" i="7"/>
  <c r="Q17" i="7"/>
  <c r="AC17" i="7"/>
  <c r="BE17" i="7"/>
  <c r="IR17" i="7"/>
  <c r="HV17" i="7"/>
  <c r="HA17" i="7"/>
  <c r="GF17" i="7"/>
  <c r="EO17" i="7"/>
  <c r="DW17" i="7"/>
  <c r="DG17" i="7"/>
  <c r="CQ17" i="7"/>
  <c r="CA17" i="7"/>
  <c r="AU17" i="7"/>
  <c r="FK17" i="7"/>
  <c r="GQ17" i="7"/>
  <c r="HG17" i="7"/>
  <c r="HW17" i="7"/>
  <c r="IM17" i="7"/>
  <c r="AG17" i="7"/>
  <c r="HX17" i="7"/>
  <c r="GG17" i="7"/>
  <c r="FL17" i="7"/>
  <c r="CR17" i="7"/>
  <c r="CB17" i="7"/>
  <c r="BL17" i="7"/>
  <c r="AF17" i="7"/>
  <c r="GV17" i="7"/>
  <c r="CM17" i="7"/>
  <c r="BG17" i="7"/>
  <c r="AQ17" i="7"/>
  <c r="BW17" i="7"/>
  <c r="IP17" i="7"/>
  <c r="GZ17" i="7"/>
  <c r="FI17" i="7"/>
  <c r="DV17" i="7"/>
  <c r="CP17" i="7"/>
  <c r="BJ17" i="7"/>
  <c r="EI17" i="7"/>
  <c r="FO17" i="7"/>
  <c r="GU17" i="7"/>
  <c r="IA17" i="7"/>
  <c r="IS17" i="7"/>
  <c r="HB17" i="7"/>
  <c r="EP17" i="7"/>
  <c r="AV17" i="7"/>
  <c r="O17" i="7"/>
  <c r="N17" i="7" s="1"/>
  <c r="N8" i="7"/>
  <c r="FJ17" i="7"/>
  <c r="BK17" i="7"/>
  <c r="IV17" i="7"/>
  <c r="HZ17" i="7"/>
  <c r="HE17" i="7"/>
  <c r="GJ17" i="7"/>
  <c r="FN17" i="7"/>
  <c r="ES17" i="7"/>
  <c r="DZ17" i="7"/>
  <c r="DJ17" i="7"/>
  <c r="CT17" i="7"/>
  <c r="CD17" i="7"/>
  <c r="BN17" i="7"/>
  <c r="AX17" i="7"/>
  <c r="AH17" i="7"/>
  <c r="R17" i="7"/>
  <c r="EU17" i="7"/>
  <c r="GA17" i="7"/>
  <c r="IO17" i="7"/>
  <c r="HT17" i="7"/>
  <c r="GX17" i="7"/>
  <c r="GC17" i="7"/>
  <c r="EL17" i="7"/>
  <c r="DE17" i="7"/>
  <c r="CO17" i="7"/>
  <c r="HR17" i="7"/>
  <c r="GB17" i="7"/>
  <c r="FF17" i="7"/>
  <c r="DD17" i="7"/>
  <c r="BH17" i="7"/>
  <c r="AB17" i="7"/>
  <c r="IL17" i="7"/>
  <c r="HQ17" i="7"/>
  <c r="FZ17" i="7"/>
  <c r="FE17" i="7"/>
  <c r="EJ17" i="7"/>
  <c r="DS17" i="7"/>
  <c r="DC17" i="7"/>
  <c r="HU17" i="7"/>
  <c r="GD17" i="7"/>
  <c r="DF17" i="7"/>
  <c r="BZ17" i="7"/>
  <c r="AT17" i="7"/>
  <c r="AD17" i="7"/>
  <c r="EY17" i="7"/>
  <c r="GE17" i="7"/>
  <c r="HK17" i="7"/>
  <c r="IQ17" i="7"/>
  <c r="N12" i="7"/>
  <c r="IJ17" i="7"/>
  <c r="HN17" i="7"/>
  <c r="GS17" i="7"/>
  <c r="FX17" i="7"/>
  <c r="FB17" i="7"/>
  <c r="EG17" i="7"/>
  <c r="DQ17" i="7"/>
  <c r="DA17" i="7"/>
  <c r="CK17" i="7"/>
  <c r="BU17" i="7"/>
  <c r="IH17" i="7"/>
  <c r="HM17" i="7"/>
  <c r="GR17" i="7"/>
  <c r="FV17" i="7"/>
  <c r="FA17" i="7"/>
  <c r="EF17" i="7"/>
  <c r="DP17" i="7"/>
  <c r="CZ17" i="7"/>
  <c r="CJ17" i="7"/>
  <c r="BT17" i="7"/>
  <c r="X17" i="7"/>
  <c r="N11" i="7"/>
  <c r="IG17" i="7"/>
  <c r="GP17" i="7"/>
  <c r="FU17" i="7"/>
  <c r="EZ17" i="7"/>
  <c r="EE17" i="7"/>
  <c r="DO17" i="7"/>
  <c r="CY17" i="7"/>
  <c r="BS17" i="7"/>
  <c r="IK17" i="7"/>
  <c r="HP17" i="7"/>
  <c r="GT17" i="7"/>
  <c r="FY17" i="7"/>
  <c r="EH17" i="7"/>
  <c r="DR17" i="7"/>
  <c r="DB17" i="7"/>
  <c r="CL17" i="7"/>
  <c r="BV17" i="7"/>
  <c r="BF17" i="7"/>
  <c r="AP17" i="7"/>
  <c r="Z17" i="7"/>
  <c r="EM17" i="7"/>
  <c r="FC17" i="7"/>
  <c r="FS17" i="7"/>
  <c r="GI17" i="7"/>
  <c r="GY17" i="7"/>
  <c r="HO17" i="7"/>
  <c r="IE17" i="7"/>
  <c r="IU17" i="7"/>
  <c r="IZ17" i="7"/>
  <c r="ID17" i="7"/>
  <c r="HI17" i="7"/>
  <c r="GN17" i="7"/>
  <c r="FR17" i="7"/>
  <c r="EW17" i="7"/>
  <c r="EC17" i="7"/>
  <c r="DM17" i="7"/>
  <c r="CW17" i="7"/>
  <c r="CG17" i="7"/>
  <c r="BQ17" i="7"/>
  <c r="BA17" i="7"/>
  <c r="IX17" i="7"/>
  <c r="IC17" i="7"/>
  <c r="HH17" i="7"/>
  <c r="GL17" i="7"/>
  <c r="FQ17" i="7"/>
  <c r="EV17" i="7"/>
  <c r="EB17" i="7"/>
  <c r="DL17" i="7"/>
  <c r="CV17" i="7"/>
  <c r="CF17" i="7"/>
  <c r="BP17" i="7"/>
  <c r="AZ17" i="7"/>
  <c r="AJ17" i="7"/>
  <c r="T17" i="7"/>
  <c r="IW17" i="7"/>
  <c r="IB17" i="7"/>
  <c r="HF17" i="7"/>
  <c r="GK17" i="7"/>
  <c r="FP17" i="7"/>
  <c r="ET17" i="7"/>
  <c r="EA17" i="7"/>
  <c r="DK17" i="7"/>
  <c r="CU17" i="7"/>
  <c r="CE17" i="7"/>
  <c r="BO17" i="7"/>
  <c r="IF17" i="7"/>
  <c r="HJ17" i="7"/>
  <c r="GO17" i="7"/>
  <c r="EX17" i="7"/>
  <c r="ED17" i="7"/>
  <c r="DN17" i="7"/>
  <c r="CX17" i="7"/>
  <c r="CH17" i="7"/>
  <c r="BR17" i="7"/>
  <c r="BB17" i="7"/>
  <c r="AL17" i="7"/>
  <c r="V17" i="7"/>
  <c r="EQ17" i="7"/>
  <c r="FG17" i="7"/>
  <c r="FW17" i="7"/>
  <c r="GM17" i="7"/>
  <c r="HC17" i="7"/>
  <c r="HS17" i="7"/>
  <c r="II17" i="7"/>
  <c r="IY17" i="7"/>
  <c r="N9" i="7"/>
  <c r="Q19" i="7" l="1"/>
  <c r="P17" i="7" s="1"/>
  <c r="P19" i="7"/>
  <c r="I25" i="6" l="1"/>
  <c r="H25" i="6"/>
  <c r="L22" i="6"/>
  <c r="K22" i="6"/>
  <c r="L21" i="6"/>
  <c r="K21" i="6"/>
  <c r="L20" i="6"/>
  <c r="K20" i="6"/>
  <c r="L19" i="6"/>
  <c r="K19" i="6"/>
  <c r="L18" i="6"/>
  <c r="K18" i="6"/>
  <c r="L17" i="6"/>
  <c r="K17" i="6"/>
  <c r="L16" i="6"/>
  <c r="K16" i="6"/>
  <c r="L15" i="6"/>
  <c r="K15" i="6"/>
  <c r="L14" i="6"/>
  <c r="K14" i="6"/>
  <c r="L13" i="6"/>
  <c r="K13" i="6"/>
  <c r="L12" i="6"/>
  <c r="K12" i="6"/>
  <c r="L11" i="6"/>
  <c r="K11" i="6"/>
  <c r="L10" i="6"/>
  <c r="K10" i="6"/>
  <c r="L9" i="6"/>
  <c r="K9" i="6"/>
  <c r="L8" i="6"/>
  <c r="K8" i="6"/>
  <c r="G25" i="6"/>
  <c r="J22" i="6"/>
  <c r="J21" i="6"/>
  <c r="J20" i="6"/>
  <c r="J19" i="6"/>
  <c r="J18" i="6"/>
  <c r="J17" i="6"/>
  <c r="J16" i="6"/>
  <c r="J15" i="6"/>
  <c r="J14" i="6"/>
  <c r="J13" i="6"/>
  <c r="J12" i="6"/>
  <c r="J11" i="6"/>
  <c r="J10" i="6"/>
  <c r="J9" i="6"/>
  <c r="J8" i="6"/>
  <c r="J23" i="6" s="1"/>
  <c r="K22" i="5"/>
  <c r="K21" i="5"/>
  <c r="K20" i="5"/>
  <c r="K19" i="5"/>
  <c r="K18" i="5"/>
  <c r="K17" i="5"/>
  <c r="K16" i="5"/>
  <c r="K15" i="5"/>
  <c r="K14" i="5"/>
  <c r="K13" i="5"/>
  <c r="L22" i="5"/>
  <c r="L21" i="5"/>
  <c r="L20" i="5"/>
  <c r="L19" i="5"/>
  <c r="L18" i="5"/>
  <c r="L17" i="5"/>
  <c r="L16" i="5"/>
  <c r="L15" i="5"/>
  <c r="L14" i="5"/>
  <c r="L13" i="5"/>
  <c r="J22" i="5" l="1"/>
  <c r="J21" i="5"/>
  <c r="J20" i="5"/>
  <c r="J19" i="5"/>
  <c r="J18" i="5"/>
  <c r="J17" i="5"/>
  <c r="J16" i="5"/>
  <c r="J15" i="5"/>
  <c r="J14" i="5"/>
  <c r="J13" i="5"/>
  <c r="J12" i="5"/>
  <c r="L12" i="5" s="1"/>
  <c r="J11" i="5"/>
  <c r="L11" i="5" s="1"/>
  <c r="J10" i="5"/>
  <c r="L10" i="5" s="1"/>
  <c r="J9" i="5"/>
  <c r="L9" i="5" s="1"/>
  <c r="J8" i="5"/>
  <c r="L8" i="5" s="1"/>
  <c r="J28" i="4" a="1"/>
  <c r="J28" i="4" s="1"/>
  <c r="H28" i="4" a="1"/>
  <c r="H28" i="4" s="1"/>
  <c r="J22" i="1" a="1"/>
  <c r="J22" i="1" s="1"/>
  <c r="H22" i="1" a="1"/>
  <c r="H22" i="1" s="1"/>
  <c r="K8" i="5" l="1"/>
  <c r="J23" i="5"/>
  <c r="K11" i="5" s="1"/>
  <c r="K10" i="5"/>
  <c r="K8" i="4"/>
  <c r="M8" i="4" s="1"/>
  <c r="K9" i="4"/>
  <c r="M9" i="4" s="1"/>
  <c r="L9" i="4" s="1"/>
  <c r="K10" i="4"/>
  <c r="M10" i="4" s="1"/>
  <c r="L10" i="4" s="1"/>
  <c r="K11" i="4"/>
  <c r="M11" i="4" s="1"/>
  <c r="L11" i="4" s="1"/>
  <c r="K12" i="4"/>
  <c r="M12" i="4" s="1"/>
  <c r="L12" i="4" s="1"/>
  <c r="K13" i="4"/>
  <c r="M13" i="4" s="1"/>
  <c r="L13" i="4" s="1"/>
  <c r="K14" i="4"/>
  <c r="M14" i="4" s="1"/>
  <c r="L14" i="4" s="1"/>
  <c r="K15" i="4"/>
  <c r="M15" i="4" s="1"/>
  <c r="L15" i="4" s="1"/>
  <c r="K16" i="4"/>
  <c r="M16" i="4" s="1"/>
  <c r="L16" i="4" s="1"/>
  <c r="K17" i="4"/>
  <c r="M17" i="4" s="1"/>
  <c r="L17" i="4" s="1"/>
  <c r="K18" i="4"/>
  <c r="M18" i="4" s="1"/>
  <c r="L18" i="4" s="1"/>
  <c r="K19" i="4"/>
  <c r="M19" i="4" s="1"/>
  <c r="L19" i="4" s="1"/>
  <c r="K20" i="4"/>
  <c r="M20" i="4" s="1"/>
  <c r="L20" i="4" s="1"/>
  <c r="K21" i="4"/>
  <c r="M21" i="4" s="1"/>
  <c r="L21" i="4" s="1"/>
  <c r="K22" i="4"/>
  <c r="M22" i="4" s="1"/>
  <c r="L22" i="4" s="1"/>
  <c r="K23" i="4"/>
  <c r="M23" i="4" s="1"/>
  <c r="L23" i="4" s="1"/>
  <c r="K24" i="4"/>
  <c r="M24" i="4" s="1"/>
  <c r="L24" i="4" s="1"/>
  <c r="K25" i="4"/>
  <c r="M25" i="4" s="1"/>
  <c r="L25" i="4" s="1"/>
  <c r="K26" i="4"/>
  <c r="M26" i="4" s="1"/>
  <c r="L26" i="4" s="1"/>
  <c r="K27" i="4"/>
  <c r="M27" i="4" s="1"/>
  <c r="L27" i="4" s="1"/>
  <c r="K13" i="1"/>
  <c r="M13" i="1" s="1"/>
  <c r="L13" i="1" s="1"/>
  <c r="K8" i="1"/>
  <c r="M8" i="1" s="1"/>
  <c r="K9" i="1"/>
  <c r="M9" i="1" s="1"/>
  <c r="K10" i="1"/>
  <c r="M10" i="1" s="1"/>
  <c r="K11" i="1"/>
  <c r="K12" i="1"/>
  <c r="M12" i="1" s="1"/>
  <c r="K14" i="1"/>
  <c r="M14" i="1" s="1"/>
  <c r="L14" i="1" s="1"/>
  <c r="K15" i="1"/>
  <c r="K16" i="1"/>
  <c r="M16" i="1" s="1"/>
  <c r="L16" i="1" s="1"/>
  <c r="K17" i="1"/>
  <c r="M17" i="1" s="1"/>
  <c r="L17" i="1" s="1"/>
  <c r="K18" i="1"/>
  <c r="M18" i="1" s="1"/>
  <c r="L18" i="1" s="1"/>
  <c r="K19" i="1"/>
  <c r="K20" i="1"/>
  <c r="M20" i="1" s="1"/>
  <c r="L20" i="1" s="1"/>
  <c r="K21" i="1"/>
  <c r="M21" i="1" s="1"/>
  <c r="L21" i="1" s="1"/>
  <c r="M19" i="1"/>
  <c r="L19" i="1"/>
  <c r="M15" i="1"/>
  <c r="L15" i="1" s="1"/>
  <c r="L23" i="5"/>
  <c r="K23" i="5" s="1"/>
  <c r="G23" i="5"/>
  <c r="H23" i="5"/>
  <c r="I23" i="5"/>
  <c r="L23" i="6"/>
  <c r="K23" i="6" s="1"/>
  <c r="G23" i="6"/>
  <c r="H23" i="6"/>
  <c r="I23" i="6"/>
  <c r="G25" i="5" l="1"/>
  <c r="K9" i="5"/>
  <c r="K12" i="5"/>
  <c r="K28" i="4"/>
  <c r="K22" i="1"/>
  <c r="L8" i="1" s="1"/>
  <c r="M28" i="4"/>
  <c r="L28" i="4" s="1"/>
  <c r="L8" i="4"/>
  <c r="M11" i="1"/>
  <c r="H25" i="5" l="1"/>
  <c r="I25" i="5"/>
  <c r="L11" i="1"/>
  <c r="L10" i="1"/>
  <c r="L12" i="1"/>
  <c r="L9" i="1"/>
  <c r="M22" i="1"/>
  <c r="L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Stolter</author>
  </authors>
  <commentList>
    <comment ref="A5" authorId="0" shapeId="0" xr:uid="{00000000-0006-0000-0300-000001000000}">
      <text>
        <r>
          <rPr>
            <sz val="9"/>
            <color rgb="FF000000"/>
            <rFont val="Geneva"/>
            <family val="2"/>
            <charset val="1"/>
          </rPr>
          <t>Letter of stack path vector or other identifier, such as part number.</t>
        </r>
      </text>
    </comment>
    <comment ref="E5" authorId="0" shapeId="0" xr:uid="{00000000-0006-0000-0300-000002000000}">
      <text>
        <r>
          <rPr>
            <sz val="9"/>
            <color rgb="FF000000"/>
            <rFont val="Geneva"/>
            <family val="2"/>
            <charset val="1"/>
          </rPr>
          <t>This column is a verbal description of the dimension you are recording.</t>
        </r>
      </text>
    </comment>
    <comment ref="G5" authorId="0" shapeId="0" xr:uid="{00000000-0006-0000-0300-000003000000}">
      <text>
        <r>
          <rPr>
            <b/>
            <sz val="9"/>
            <color rgb="FF000000"/>
            <rFont val="Geneva"/>
            <family val="2"/>
            <charset val="1"/>
          </rPr>
          <t>Columns G and I are for entering the appropriate sign (+/-) required based on the direction.</t>
        </r>
        <r>
          <rPr>
            <sz val="9"/>
            <color rgb="FF000000"/>
            <rFont val="Geneva"/>
            <family val="2"/>
            <charset val="1"/>
          </rPr>
          <t xml:space="preserve">
</t>
        </r>
      </text>
    </comment>
    <comment ref="H5" authorId="0" shapeId="0" xr:uid="{00000000-0006-0000-0300-000004000000}">
      <text>
        <r>
          <rPr>
            <b/>
            <sz val="9"/>
            <color rgb="FF000000"/>
            <rFont val="Geneva"/>
            <family val="2"/>
            <charset val="1"/>
          </rPr>
          <t>Column for totaling the maximum limit dimension.</t>
        </r>
      </text>
    </comment>
    <comment ref="J5" authorId="0" shapeId="0" xr:uid="{00000000-0006-0000-0300-000005000000}">
      <text>
        <r>
          <rPr>
            <b/>
            <sz val="9"/>
            <color rgb="FF000000"/>
            <rFont val="Geneva"/>
            <family val="2"/>
            <charset val="1"/>
          </rPr>
          <t>Column for totaling the minimum limit dimension.</t>
        </r>
      </text>
    </comment>
    <comment ref="L5" authorId="0" shapeId="0" xr:uid="{00000000-0006-0000-0300-000006000000}">
      <text>
        <r>
          <rPr>
            <b/>
            <sz val="9"/>
            <color rgb="FF000000"/>
            <rFont val="Geneva"/>
            <family val="2"/>
            <charset val="1"/>
          </rPr>
          <t xml:space="preserve">Factored total tolerance - </t>
        </r>
        <r>
          <rPr>
            <sz val="9"/>
            <color rgb="FF000000"/>
            <rFont val="Geneva"/>
            <family val="2"/>
            <charset val="1"/>
          </rPr>
          <t>Gilson correction factors to get from worst case (for 1 or 2 components) to the MRSS approach (for 6 or more components).</t>
        </r>
      </text>
    </comment>
    <comment ref="N6" authorId="0" shapeId="0" xr:uid="{00000000-0006-0000-0300-000007000000}">
      <text>
        <r>
          <rPr>
            <sz val="9"/>
            <color rgb="FF000000"/>
            <rFont val="Geneva"/>
            <family val="2"/>
            <charset val="1"/>
          </rPr>
          <t>Column for you to use process capability data to simulate production runs and estimate a total tolerance.</t>
        </r>
      </text>
    </comment>
    <comment ref="K7" authorId="0" shapeId="0" xr:uid="{00000000-0006-0000-0300-000008000000}">
      <text>
        <r>
          <rPr>
            <sz val="9"/>
            <color rgb="FF000000"/>
            <rFont val="Geneva"/>
            <family val="2"/>
            <charset val="1"/>
          </rPr>
          <t xml:space="preserve">The total tolerance calculated from the max &amp; min limits. </t>
        </r>
      </text>
    </comment>
    <comment ref="L10" authorId="0" shapeId="0" xr:uid="{00000000-0006-0000-0300-000009000000}">
      <text>
        <r>
          <rPr>
            <sz val="9"/>
            <color rgb="FF000000"/>
            <rFont val="Arial"/>
            <family val="2"/>
          </rPr>
          <t>Correction factor (92%) for 3 components/values.</t>
        </r>
      </text>
    </comment>
    <comment ref="L11" authorId="0" shapeId="0" xr:uid="{00000000-0006-0000-0300-00000A000000}">
      <text>
        <r>
          <rPr>
            <sz val="9"/>
            <color rgb="FF000000"/>
            <rFont val="Arial"/>
            <family val="2"/>
          </rPr>
          <t>Correction factor (80%) for 4 components/values.</t>
        </r>
      </text>
    </comment>
    <comment ref="L12" authorId="0" shapeId="0" xr:uid="{00000000-0006-0000-0300-00000B000000}">
      <text>
        <r>
          <rPr>
            <sz val="9"/>
            <color rgb="FF000000"/>
            <rFont val="Arial"/>
            <family val="2"/>
          </rPr>
          <t>Correction factor (72%) for 5 components/values.</t>
        </r>
      </text>
    </comment>
    <comment ref="K28" authorId="0" shapeId="0" xr:uid="{00000000-0006-0000-0300-00000C000000}">
      <text>
        <r>
          <rPr>
            <b/>
            <sz val="9"/>
            <color rgb="FF000000"/>
            <rFont val="Geneva"/>
            <family val="2"/>
            <charset val="1"/>
          </rPr>
          <t>Worst case assembly stack up of all component tolerances.</t>
        </r>
      </text>
    </comment>
    <comment ref="L28" authorId="0" shapeId="0" xr:uid="{00000000-0006-0000-0300-00000D000000}">
      <text>
        <r>
          <rPr>
            <b/>
            <sz val="9"/>
            <color rgb="FF000000"/>
            <rFont val="Geneva"/>
            <family val="2"/>
            <charset val="1"/>
          </rPr>
          <t>Modified RSS approach - "Benderized" stack up of all component tolerances.</t>
        </r>
      </text>
    </comment>
    <comment ref="M28" authorId="0" shapeId="0" xr:uid="{00000000-0006-0000-0300-00000E000000}">
      <text>
        <r>
          <rPr>
            <sz val="9"/>
            <color rgb="FF000000"/>
            <rFont val="Geneva"/>
            <family val="2"/>
            <charset val="1"/>
          </rPr>
          <t>Root-Sum-Squared (best case) assembly stack up of all component tolerances.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Stolter</author>
  </authors>
  <commentList>
    <comment ref="A5" authorId="0" shapeId="0" xr:uid="{00000000-0006-0000-0100-000001000000}">
      <text>
        <r>
          <rPr>
            <sz val="9"/>
            <color rgb="FF000000"/>
            <rFont val="Geneva"/>
            <family val="2"/>
            <charset val="1"/>
          </rPr>
          <t>Letter of stack path vector or other identifier, such as part number.</t>
        </r>
      </text>
    </comment>
    <comment ref="E5" authorId="0" shapeId="0" xr:uid="{00000000-0006-0000-0100-000002000000}">
      <text>
        <r>
          <rPr>
            <sz val="9"/>
            <color rgb="FF000000"/>
            <rFont val="Geneva"/>
            <family val="2"/>
            <charset val="1"/>
          </rPr>
          <t>This column is a verbal description of the dimension you are recording.</t>
        </r>
      </text>
    </comment>
    <comment ref="G5" authorId="0" shapeId="0" xr:uid="{00000000-0006-0000-0100-000003000000}">
      <text>
        <r>
          <rPr>
            <b/>
            <sz val="9"/>
            <color rgb="FF000000"/>
            <rFont val="Geneva"/>
            <family val="2"/>
            <charset val="1"/>
          </rPr>
          <t xml:space="preserve">Nominal dimensions </t>
        </r>
        <r>
          <rPr>
            <sz val="9"/>
            <color rgb="FF000000"/>
            <rFont val="Geneva"/>
            <family val="2"/>
            <charset val="1"/>
          </rPr>
          <t>that are positive (up or right).</t>
        </r>
      </text>
    </comment>
    <comment ref="H5" authorId="0" shapeId="0" xr:uid="{00000000-0006-0000-0100-000004000000}">
      <text>
        <r>
          <rPr>
            <b/>
            <sz val="9"/>
            <color rgb="FF000000"/>
            <rFont val="Geneva"/>
            <family val="2"/>
            <charset val="1"/>
          </rPr>
          <t xml:space="preserve">Nominal dimensions </t>
        </r>
        <r>
          <rPr>
            <sz val="9"/>
            <color rgb="FF000000"/>
            <rFont val="Geneva"/>
            <family val="2"/>
            <charset val="1"/>
          </rPr>
          <t>that are negative (down or left).</t>
        </r>
      </text>
    </comment>
    <comment ref="I5" authorId="0" shapeId="0" xr:uid="{00000000-0006-0000-0100-000005000000}">
      <text>
        <r>
          <rPr>
            <b/>
            <sz val="9"/>
            <color rgb="FF000000"/>
            <rFont val="Geneva"/>
            <family val="2"/>
            <charset val="1"/>
          </rPr>
          <t>Column for entering the +/- component tolerance (1/2 of the total tolerance).</t>
        </r>
      </text>
    </comment>
    <comment ref="M5" authorId="0" shapeId="0" xr:uid="{00000000-0006-0000-0100-000007000000}">
      <text>
        <r>
          <rPr>
            <b/>
            <sz val="9"/>
            <color rgb="FF000000"/>
            <rFont val="Geneva"/>
            <family val="2"/>
            <charset val="1"/>
          </rPr>
          <t>Monte Carlo -</t>
        </r>
        <r>
          <rPr>
            <sz val="9"/>
            <color rgb="FF000000"/>
            <rFont val="Geneva"/>
            <family val="2"/>
            <charset val="1"/>
          </rPr>
          <t xml:space="preserve"> Column for you to use process capability data to simulate production runs and estimate a total tolerance.</t>
        </r>
      </text>
    </comment>
    <comment ref="G23" authorId="0" shapeId="0" xr:uid="{00000000-0006-0000-0100-00000B000000}">
      <text>
        <r>
          <rPr>
            <sz val="9"/>
            <color rgb="FF000000"/>
            <rFont val="Geneva"/>
            <family val="2"/>
            <charset val="1"/>
          </rPr>
          <t>Total of all positive nominal dimensions.</t>
        </r>
      </text>
    </comment>
    <comment ref="H23" authorId="0" shapeId="0" xr:uid="{00000000-0006-0000-0100-00000C000000}">
      <text>
        <r>
          <rPr>
            <sz val="9"/>
            <color rgb="FF000000"/>
            <rFont val="Geneva"/>
            <family val="2"/>
            <charset val="1"/>
          </rPr>
          <t>Total of all negative nominal dimensions.</t>
        </r>
      </text>
    </comment>
    <comment ref="I23" authorId="0" shapeId="0" xr:uid="{00000000-0006-0000-0100-00000D000000}">
      <text>
        <r>
          <rPr>
            <sz val="9"/>
            <color rgb="FF000000"/>
            <rFont val="Geneva"/>
            <family val="2"/>
            <charset val="1"/>
          </rPr>
          <t>Sum of the COMPONENT TOLERANCES (1/2 of each component's total tol).</t>
        </r>
      </text>
    </comment>
    <comment ref="K23" authorId="0" shapeId="0" xr:uid="{00000000-0006-0000-0100-00000E000000}">
      <text>
        <r>
          <rPr>
            <b/>
            <sz val="9"/>
            <color rgb="FF000000"/>
            <rFont val="Geneva"/>
            <family val="2"/>
            <charset val="1"/>
          </rPr>
          <t>Modified RSS approach - "Benderized" stack up of all component tolerances.</t>
        </r>
      </text>
    </comment>
    <comment ref="L23" authorId="0" shapeId="0" xr:uid="{00000000-0006-0000-0100-00000F000000}">
      <text>
        <r>
          <rPr>
            <sz val="9"/>
            <color rgb="FF000000"/>
            <rFont val="Geneva"/>
            <family val="2"/>
            <charset val="1"/>
          </rPr>
          <t>Root-Sum-Squared (best case) assembly stack up of all component tolerances.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<sst xmlns="http://schemas.openxmlformats.org/spreadsheetml/2006/main" count="239" uniqueCount="69">
  <si>
    <t>OBJECTIVE: _______________________________________</t>
  </si>
  <si>
    <t>OBJ.:</t>
  </si>
  <si>
    <t>MAXIMUM</t>
  </si>
  <si>
    <t>+</t>
  </si>
  <si>
    <t>-</t>
  </si>
  <si>
    <t xml:space="preserve"> </t>
  </si>
  <si>
    <t>______________________________________________</t>
  </si>
  <si>
    <t>Stack No. _____</t>
  </si>
  <si>
    <t>DESCRIPTION FROM/TO</t>
  </si>
  <si>
    <t>SUB TOTALS</t>
  </si>
  <si>
    <t>ANSWER</t>
  </si>
  <si>
    <t>OBJECTIVE:</t>
  </si>
  <si>
    <t>MINIMUM</t>
  </si>
  <si>
    <t>TOLERANCE</t>
  </si>
  <si>
    <t>COMMENTS:</t>
  </si>
  <si>
    <t>MAX</t>
  </si>
  <si>
    <t>MIN</t>
  </si>
  <si>
    <t>RSS</t>
  </si>
  <si>
    <t>WORST CASE</t>
  </si>
  <si>
    <t>OPTIMIZED?</t>
  </si>
  <si>
    <t>DESIGN GOAL:</t>
  </si>
  <si>
    <t>MONTE</t>
  </si>
  <si>
    <t>CARLO</t>
  </si>
  <si>
    <t>MRSS</t>
  </si>
  <si>
    <t>SQUARED</t>
  </si>
  <si>
    <t>COMPONENT</t>
  </si>
  <si>
    <t>TOTAL</t>
  </si>
  <si>
    <t>YES   NO</t>
  </si>
  <si>
    <t>MC</t>
  </si>
  <si>
    <t>Name: _____________________________________</t>
  </si>
  <si>
    <t>Date: _______</t>
  </si>
  <si>
    <t>Paste part sketch or drawing here. Sketch stack path on drawing.</t>
  </si>
  <si>
    <t>STEP ID</t>
  </si>
  <si>
    <t>DESCRIPTION FROM / TO</t>
  </si>
  <si>
    <t>POSITIVE</t>
  </si>
  <si>
    <t>NEGATIVE</t>
  </si>
  <si>
    <t>NOMINAL</t>
  </si>
  <si>
    <t>NOMINAL ANSWER</t>
  </si>
  <si>
    <t>+ tol</t>
  </si>
  <si>
    <t>Stack Description: ________________________________________</t>
  </si>
  <si>
    <t>Ref No. _____</t>
  </si>
  <si>
    <t>Ref. No. _____</t>
  </si>
  <si>
    <t>− tol
MINUS SIGN
Unicode: U+2212, UTF-8: E2 88 92 tol</t>
  </si>
  <si>
    <t>ONE HALF</t>
  </si>
  <si>
    <t>TOTAL COMP.</t>
  </si>
  <si>
    <t>ADJUSTED</t>
  </si>
  <si>
    <t>−</t>
  </si>
  <si>
    <t>John-Paul Belanger, Geometric Learning Systems</t>
  </si>
  <si>
    <t xml:space="preserve">TOTAL </t>
  </si>
  <si>
    <t>FACTORED</t>
  </si>
  <si>
    <t>A</t>
  </si>
  <si>
    <t>OD surface / OD actual center</t>
  </si>
  <si>
    <t>B</t>
  </si>
  <si>
    <t>Stated position tol of OD</t>
  </si>
  <si>
    <t>C</t>
  </si>
  <si>
    <t>bonus</t>
  </si>
  <si>
    <t>D</t>
  </si>
  <si>
    <t>shift</t>
  </si>
  <si>
    <t>E</t>
  </si>
  <si>
    <t>Datum B / Edge of ID</t>
  </si>
  <si>
    <t>DESIGN GOAL</t>
  </si>
  <si>
    <t>AVG</t>
  </si>
  <si>
    <t>STDEV*3</t>
  </si>
  <si>
    <t>Special thanks to Zachary Amico who replaced some clumsy logic on the MAX/MIN form and set-up a more professional looking pull-down menu for entering plus and minus signs!</t>
  </si>
  <si>
    <t>These spreadsheets were created by my colleague John Stolter, based on Alex Krulikowski's method for calculating stacks, and embellished with extra columns to help users develop more realistic tolerances (RSS, MRSS).</t>
  </si>
  <si>
    <r>
      <t xml:space="preserve">You can use this form in any way you like, but be sure to send any improvements and comments to me at: </t>
    </r>
    <r>
      <rPr>
        <b/>
        <sz val="12"/>
        <rFont val="Arial"/>
        <family val="2"/>
      </rPr>
      <t>belanger@gdtseminars.com</t>
    </r>
  </si>
  <si>
    <t>Stack Description: ___________________________</t>
  </si>
  <si>
    <t>The nominal/plus/minus spreadsheet is optional for companies who mandate nominal/plus/minus tolerancing.</t>
  </si>
  <si>
    <t>To make use of the Monte Carlo column, it's best to have statistical data describing the tolerance. (The column is really just a place holder for you to play with and arrive at a simulated tolerance based on process capabilities; it doesn't calculate anything -- see the Monte Carlo tab for a real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</si>
</sst>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font>
      <sz val="10"/>
      <name val="Arial"/>
    </font>
    <font>
      <sz val="10"/>
      <name val="Arial"/>
      <family val="2"/>
    </font>
    <font>
      <u/>
      <sz val="10"/>
      <color indexed="12"/>
      <name val="Arial"/>
      <family val="2"/>
    </font>
    <font>
      <sz val="8"/>
      <name val="Arial"/>
      <family val="2"/>
    </font>
    <font>
      <sz val="10"/>
      <color indexed="9"/>
      <name val="Arial"/>
      <family val="2"/>
    </font>
    <font>
      <b/>
      <sz val="10"/>
      <name val="Arial"/>
      <family val="2"/>
    </font>
    <font>
      <sz val="9"/>
      <color indexed="9"/>
      <name val="Arial"/>
      <family val="2"/>
    </font>
    <font>
      <sz val="12"/>
      <name val="Arial"/>
      <family val="2"/>
    </font>
    <font>
      <sz val="9"/>
      <name val="Arial"/>
      <family val="2"/>
    </font>
    <font>
      <b/>
      <sz val="10"/>
      <name val="Arial"/>
      <family val="2"/>
    </font>
    <font>
      <b/>
      <sz val="12"/>
      <name val="Arial"/>
      <family val="2"/>
    </font>
    <font>
      <b/>
      <sz val="10"/>
      <color indexed="9"/>
      <name val="Arial"/>
      <family val="2"/>
    </font>
    <font>
      <b/>
      <sz val="9"/>
      <color indexed="9"/>
      <name val="Arial"/>
      <family val="2"/>
    </font>
    <font>
      <b/>
      <sz val="9"/>
      <name val="Arial"/>
      <family val="2"/>
    </font>
    <font>
      <u/>
      <sz val="12"/>
      <color indexed="12"/>
      <name val="Arial"/>
      <family val="2"/>
    </font>
    <font>
      <b/>
      <sz val="8"/>
      <color indexed="9"/>
      <name val="Arial"/>
      <family val="2"/>
    </font>
    <font>
      <sz val="8"/>
      <name val="Verdana"/>
      <family val="2"/>
    </font>
    <font>
      <sz val="9"/>
      <color rgb="FF000000"/>
      <name val="Arial"/>
      <family val="2"/>
    </font>
    <font>
      <b/>
      <sz val="9"/>
      <color rgb="FF000000"/>
      <name val="Geneva"/>
      <family val="2"/>
      <charset val="1"/>
    </font>
    <font>
      <sz val="9"/>
      <color rgb="FF000000"/>
      <name val="Geneva"/>
      <family val="2"/>
      <charset val="1"/>
    </font>
    <font>
      <sz val="10"/>
      <color theme="0"/>
      <name val="Arial"/>
      <family val="2"/>
    </font>
    <font>
      <sz val="10"/>
      <color indexed="14"/>
      <name val="Arial"/>
      <family val="2"/>
    </font>
    <font>
      <sz val="10"/>
      <color indexed="11"/>
      <name val="Arial"/>
      <family val="2"/>
    </font>
    <font>
      <sz val="10"/>
      <color indexed="17"/>
      <name val="Arial"/>
      <family val="2"/>
    </font>
    <font>
      <sz val="10"/>
      <color indexed="12"/>
      <name val="Arial"/>
      <family val="2"/>
    </font>
    <font>
      <b/>
      <sz val="10"/>
      <color indexed="14"/>
      <name val="Arial"/>
      <family val="2"/>
    </font>
    <font>
      <b/>
      <sz val="10"/>
      <color indexed="11"/>
      <name val="Arial"/>
      <family val="2"/>
    </font>
  </fonts>
  <fills count="8">
    <fill>
      <patternFill patternType="none"/>
    </fill>
    <fill>
      <patternFill patternType="gray125"/>
    </fill>
    <fill>
      <patternFill patternType="solid">
        <fgColor indexed="63"/>
        <bgColor indexed="64"/>
      </patternFill>
    </fill>
    <fill>
      <patternFill patternType="solid">
        <fgColor indexed="43"/>
        <bgColor indexed="64"/>
      </patternFill>
    </fill>
    <fill>
      <patternFill patternType="solid">
        <fgColor theme="1"/>
        <bgColor indexed="64"/>
      </patternFill>
    </fill>
    <fill>
      <patternFill patternType="solid">
        <fgColor rgb="FFFEFF99"/>
        <bgColor indexed="64"/>
      </patternFill>
    </fill>
    <fill>
      <patternFill patternType="solid">
        <fgColor theme="1" tint="4.9989318521683403E-2"/>
        <bgColor indexed="64"/>
      </patternFill>
    </fill>
    <fill>
      <patternFill patternType="solid">
        <fgColor indexed="13"/>
        <bgColor indexed="64"/>
      </patternFill>
    </fill>
  </fills>
  <borders count="71">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thin">
        <color auto="1"/>
      </left>
      <right/>
      <top style="medium">
        <color auto="1"/>
      </top>
      <bottom/>
      <diagonal/>
    </border>
    <border>
      <left style="thin">
        <color auto="1"/>
      </left>
      <right/>
      <top/>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bottom style="medium">
        <color auto="1"/>
      </bottom>
      <diagonal/>
    </border>
    <border>
      <left style="medium">
        <color auto="1"/>
      </left>
      <right style="thin">
        <color auto="1"/>
      </right>
      <top style="medium">
        <color auto="1"/>
      </top>
      <bottom/>
      <diagonal/>
    </border>
    <border>
      <left style="medium">
        <color auto="1"/>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thin">
        <color auto="1"/>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286">
    <xf numFmtId="0" fontId="0" fillId="0" borderId="0" xfId="0"/>
    <xf numFmtId="0" fontId="0" fillId="0" borderId="0" xfId="0" applyProtection="1">
      <protection locked="0"/>
    </xf>
    <xf numFmtId="0" fontId="0" fillId="2" borderId="24" xfId="0" applyFill="1" applyBorder="1" applyProtection="1">
      <protection locked="0"/>
    </xf>
    <xf numFmtId="0" fontId="5" fillId="2" borderId="24" xfId="0" applyFont="1" applyFill="1" applyBorder="1" applyAlignment="1" applyProtection="1">
      <alignment horizontal="center"/>
      <protection locked="0"/>
    </xf>
    <xf numFmtId="0" fontId="5" fillId="0" borderId="25" xfId="0" applyFont="1" applyBorder="1" applyAlignment="1" applyProtection="1">
      <alignment horizontal="center"/>
      <protection locked="0"/>
    </xf>
    <xf numFmtId="0" fontId="0" fillId="0" borderId="25" xfId="0" applyBorder="1" applyProtection="1">
      <protection locked="0"/>
    </xf>
    <xf numFmtId="0" fontId="0" fillId="0" borderId="25" xfId="0" quotePrefix="1" applyBorder="1" applyAlignment="1" applyProtection="1">
      <alignment horizontal="center"/>
      <protection locked="0"/>
    </xf>
    <xf numFmtId="0" fontId="0" fillId="0" borderId="37" xfId="0" applyBorder="1" applyProtection="1">
      <protection locked="0"/>
    </xf>
    <xf numFmtId="0" fontId="0" fillId="0" borderId="55" xfId="0" applyBorder="1" applyProtection="1">
      <protection locked="0"/>
    </xf>
    <xf numFmtId="0" fontId="0" fillId="0" borderId="67" xfId="0" applyBorder="1" applyProtection="1">
      <protection locked="0"/>
    </xf>
    <xf numFmtId="0" fontId="5" fillId="0" borderId="33" xfId="0" applyFont="1" applyBorder="1" applyAlignment="1" applyProtection="1">
      <alignment horizontal="center"/>
      <protection locked="0"/>
    </xf>
    <xf numFmtId="0" fontId="0" fillId="0" borderId="33" xfId="0" applyBorder="1" applyProtection="1">
      <protection locked="0"/>
    </xf>
    <xf numFmtId="0" fontId="5" fillId="0" borderId="0" xfId="0" applyFont="1" applyAlignment="1" applyProtection="1">
      <alignment horizontal="center"/>
      <protection locked="0"/>
    </xf>
    <xf numFmtId="0" fontId="6" fillId="2" borderId="24" xfId="0" applyFont="1" applyFill="1" applyBorder="1" applyAlignment="1" applyProtection="1">
      <alignment horizontal="center"/>
      <protection locked="0"/>
    </xf>
    <xf numFmtId="0" fontId="0" fillId="0" borderId="28" xfId="0" applyBorder="1"/>
    <xf numFmtId="0" fontId="4" fillId="2" borderId="61" xfId="0" applyFont="1" applyFill="1" applyBorder="1" applyAlignment="1" applyProtection="1">
      <alignment horizontal="center"/>
      <protection locked="0"/>
    </xf>
    <xf numFmtId="0" fontId="5" fillId="3" borderId="51" xfId="0" applyFont="1" applyFill="1" applyBorder="1" applyAlignment="1" applyProtection="1">
      <alignment horizontal="center"/>
      <protection locked="0"/>
    </xf>
    <xf numFmtId="0" fontId="0" fillId="3" borderId="51" xfId="0" applyFill="1" applyBorder="1" applyProtection="1">
      <protection locked="0"/>
    </xf>
    <xf numFmtId="0" fontId="0" fillId="3" borderId="50" xfId="0" applyFill="1" applyBorder="1" applyProtection="1">
      <protection locked="0"/>
    </xf>
    <xf numFmtId="0" fontId="0" fillId="0" borderId="33" xfId="0" quotePrefix="1" applyBorder="1" applyAlignment="1" applyProtection="1">
      <alignment horizontal="center"/>
      <protection locked="0"/>
    </xf>
    <xf numFmtId="0" fontId="0" fillId="0" borderId="65" xfId="0" applyBorder="1" applyProtection="1">
      <protection locked="0"/>
    </xf>
    <xf numFmtId="0" fontId="0" fillId="0" borderId="24" xfId="0" applyBorder="1" applyProtection="1">
      <protection locked="0"/>
    </xf>
    <xf numFmtId="0" fontId="0" fillId="0" borderId="20" xfId="0" applyBorder="1"/>
    <xf numFmtId="0" fontId="6" fillId="2" borderId="60" xfId="0" applyFont="1" applyFill="1" applyBorder="1" applyAlignment="1" applyProtection="1">
      <alignment horizontal="center" vertical="center" wrapText="1"/>
      <protection locked="0"/>
    </xf>
    <xf numFmtId="0" fontId="0" fillId="0" borderId="28" xfId="0" quotePrefix="1" applyBorder="1" applyAlignment="1" applyProtection="1">
      <alignment horizontal="center"/>
      <protection locked="0"/>
    </xf>
    <xf numFmtId="0" fontId="6" fillId="2" borderId="20" xfId="0" applyFont="1" applyFill="1" applyBorder="1" applyAlignment="1" applyProtection="1">
      <alignment horizontal="center"/>
      <protection locked="0"/>
    </xf>
    <xf numFmtId="0" fontId="0" fillId="0" borderId="34" xfId="0" quotePrefix="1" applyBorder="1" applyAlignment="1" applyProtection="1">
      <alignment horizontal="center"/>
      <protection locked="0"/>
    </xf>
    <xf numFmtId="0" fontId="0" fillId="0" borderId="31" xfId="0" applyBorder="1" applyProtection="1">
      <protection locked="0"/>
    </xf>
    <xf numFmtId="0" fontId="0" fillId="0" borderId="64" xfId="0" applyBorder="1" applyProtection="1">
      <protection locked="0"/>
    </xf>
    <xf numFmtId="0" fontId="0" fillId="0" borderId="27" xfId="0" applyBorder="1" applyProtection="1">
      <protection locked="0"/>
    </xf>
    <xf numFmtId="0" fontId="0" fillId="0" borderId="66" xfId="0" applyBorder="1" applyProtection="1">
      <protection locked="0"/>
    </xf>
    <xf numFmtId="0" fontId="0" fillId="0" borderId="26" xfId="0" applyBorder="1" applyProtection="1">
      <protection locked="0"/>
    </xf>
    <xf numFmtId="164" fontId="1" fillId="0" borderId="24" xfId="0" applyNumberFormat="1" applyFont="1" applyBorder="1" applyAlignment="1" applyProtection="1">
      <alignment horizontal="right"/>
      <protection locked="0"/>
    </xf>
    <xf numFmtId="164" fontId="1" fillId="0" borderId="25" xfId="0" applyNumberFormat="1" applyFont="1" applyBorder="1" applyAlignment="1" applyProtection="1">
      <alignment horizontal="right"/>
      <protection locked="0"/>
    </xf>
    <xf numFmtId="0" fontId="7" fillId="0" borderId="0" xfId="0" applyFont="1" applyAlignment="1" applyProtection="1">
      <alignment horizontal="left"/>
      <protection locked="0"/>
    </xf>
    <xf numFmtId="0" fontId="0" fillId="0" borderId="34" xfId="0" applyBorder="1"/>
    <xf numFmtId="164" fontId="1" fillId="0" borderId="33" xfId="0" applyNumberFormat="1" applyFont="1" applyBorder="1" applyAlignment="1" applyProtection="1">
      <alignment horizontal="right"/>
      <protection locked="0"/>
    </xf>
    <xf numFmtId="0" fontId="0" fillId="3" borderId="56" xfId="0" applyFill="1" applyBorder="1" applyAlignment="1" applyProtection="1">
      <alignment horizontal="center"/>
      <protection locked="0"/>
    </xf>
    <xf numFmtId="0" fontId="5" fillId="3" borderId="42" xfId="0" applyFont="1" applyFill="1" applyBorder="1" applyAlignment="1">
      <alignment horizontal="center"/>
    </xf>
    <xf numFmtId="0" fontId="0" fillId="3" borderId="42" xfId="0" applyFill="1" applyBorder="1"/>
    <xf numFmtId="0" fontId="0" fillId="3" borderId="57" xfId="0" applyFill="1" applyBorder="1"/>
    <xf numFmtId="0" fontId="6" fillId="2" borderId="46" xfId="0" applyFont="1" applyFill="1" applyBorder="1" applyAlignment="1" applyProtection="1">
      <alignment horizontal="center"/>
      <protection locked="0"/>
    </xf>
    <xf numFmtId="0" fontId="6" fillId="2" borderId="7" xfId="0" applyFont="1" applyFill="1" applyBorder="1" applyAlignment="1" applyProtection="1">
      <alignment horizontal="center"/>
      <protection locked="0"/>
    </xf>
    <xf numFmtId="0" fontId="6" fillId="2" borderId="47" xfId="0" applyFont="1" applyFill="1" applyBorder="1" applyAlignment="1" applyProtection="1">
      <alignment horizontal="center"/>
      <protection locked="0"/>
    </xf>
    <xf numFmtId="0" fontId="6" fillId="2" borderId="11" xfId="0" applyFont="1" applyFill="1" applyBorder="1" applyAlignment="1" applyProtection="1">
      <alignment horizontal="center"/>
      <protection locked="0"/>
    </xf>
    <xf numFmtId="0" fontId="6" fillId="2" borderId="12" xfId="0" applyFont="1" applyFill="1" applyBorder="1" applyAlignment="1" applyProtection="1">
      <alignment horizontal="center"/>
      <protection locked="0"/>
    </xf>
    <xf numFmtId="0" fontId="6" fillId="2" borderId="6" xfId="0" applyFont="1" applyFill="1" applyBorder="1" applyAlignment="1" applyProtection="1">
      <alignment horizontal="center"/>
      <protection locked="0"/>
    </xf>
    <xf numFmtId="0" fontId="8" fillId="0" borderId="38" xfId="0" applyFont="1" applyBorder="1" applyAlignment="1" applyProtection="1">
      <alignment horizontal="center" vertical="center"/>
      <protection locked="0"/>
    </xf>
    <xf numFmtId="0" fontId="6" fillId="2" borderId="39" xfId="0" applyFont="1" applyFill="1" applyBorder="1" applyAlignment="1" applyProtection="1">
      <alignment horizontal="center"/>
      <protection locked="0"/>
    </xf>
    <xf numFmtId="0" fontId="0" fillId="0" borderId="68" xfId="0" applyBorder="1" applyProtection="1">
      <protection locked="0"/>
    </xf>
    <xf numFmtId="164" fontId="0" fillId="3" borderId="2" xfId="0" applyNumberFormat="1" applyFill="1" applyBorder="1"/>
    <xf numFmtId="0" fontId="0" fillId="3" borderId="7" xfId="0" applyFill="1" applyBorder="1" applyProtection="1">
      <protection locked="0"/>
    </xf>
    <xf numFmtId="164" fontId="0" fillId="3" borderId="6" xfId="0" applyNumberFormat="1" applyFill="1" applyBorder="1" applyProtection="1">
      <protection locked="0"/>
    </xf>
    <xf numFmtId="0" fontId="6" fillId="2" borderId="42" xfId="0" applyFont="1" applyFill="1" applyBorder="1" applyAlignment="1" applyProtection="1">
      <alignment horizontal="center"/>
      <protection locked="0"/>
    </xf>
    <xf numFmtId="0" fontId="4" fillId="2" borderId="43" xfId="0" applyFont="1" applyFill="1" applyBorder="1" applyAlignment="1" applyProtection="1">
      <alignment horizontal="center"/>
      <protection locked="0"/>
    </xf>
    <xf numFmtId="0" fontId="10" fillId="0" borderId="0" xfId="0" applyFont="1" applyProtection="1">
      <protection locked="0"/>
    </xf>
    <xf numFmtId="0" fontId="0" fillId="0" borderId="29" xfId="0" applyBorder="1" applyProtection="1">
      <protection locked="0"/>
    </xf>
    <xf numFmtId="0" fontId="0" fillId="0" borderId="35" xfId="0" applyBorder="1" applyProtection="1">
      <protection locked="0"/>
    </xf>
    <xf numFmtId="0" fontId="12" fillId="2" borderId="2"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4" xfId="0" applyFont="1" applyFill="1" applyBorder="1" applyAlignment="1" applyProtection="1">
      <alignment horizontal="center"/>
      <protection locked="0"/>
    </xf>
    <xf numFmtId="0" fontId="12" fillId="2" borderId="8" xfId="0" applyFont="1" applyFill="1" applyBorder="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protection locked="0"/>
    </xf>
    <xf numFmtId="0" fontId="0" fillId="2" borderId="13" xfId="0" applyFill="1" applyBorder="1" applyAlignment="1">
      <alignment horizontal="center" vertical="center"/>
    </xf>
    <xf numFmtId="0" fontId="0" fillId="2" borderId="15" xfId="0" applyFill="1" applyBorder="1" applyAlignment="1">
      <alignment horizontal="center" vertical="center"/>
    </xf>
    <xf numFmtId="0" fontId="1" fillId="0" borderId="16" xfId="0" applyFont="1" applyBorder="1" applyAlignment="1" applyProtection="1">
      <alignment horizontal="center"/>
      <protection locked="0"/>
    </xf>
    <xf numFmtId="0" fontId="0" fillId="0" borderId="19" xfId="0" applyBorder="1" applyProtection="1">
      <protection locked="0"/>
    </xf>
    <xf numFmtId="0" fontId="0" fillId="0" borderId="22" xfId="0" applyBorder="1" applyProtection="1">
      <protection locked="0"/>
    </xf>
    <xf numFmtId="0" fontId="0" fillId="0" borderId="23" xfId="0" applyBorder="1"/>
    <xf numFmtId="0" fontId="1" fillId="0" borderId="27" xfId="0" applyFont="1" applyBorder="1" applyAlignment="1" applyProtection="1">
      <alignment horizontal="center"/>
      <protection locked="0"/>
    </xf>
    <xf numFmtId="0" fontId="0" fillId="0" borderId="30" xfId="0" applyBorder="1"/>
    <xf numFmtId="0" fontId="1" fillId="0" borderId="32" xfId="0" applyFont="1" applyBorder="1" applyAlignment="1" applyProtection="1">
      <alignment horizontal="center"/>
      <protection locked="0"/>
    </xf>
    <xf numFmtId="0" fontId="0" fillId="0" borderId="36" xfId="0" applyBorder="1"/>
    <xf numFmtId="0" fontId="9" fillId="0" borderId="39" xfId="0" applyFont="1" applyBorder="1" applyAlignment="1" applyProtection="1">
      <alignment horizontal="center" vertical="center"/>
      <protection locked="0"/>
    </xf>
    <xf numFmtId="0" fontId="0" fillId="0" borderId="38" xfId="0" applyBorder="1" applyProtection="1">
      <protection locked="0"/>
    </xf>
    <xf numFmtId="0" fontId="9" fillId="3" borderId="40" xfId="0" applyFont="1" applyFill="1" applyBorder="1" applyAlignment="1" applyProtection="1">
      <alignment horizontal="center" vertical="center"/>
      <protection locked="0"/>
    </xf>
    <xf numFmtId="0" fontId="9" fillId="3" borderId="41" xfId="0" applyFont="1" applyFill="1" applyBorder="1" applyAlignment="1">
      <alignment horizontal="center" vertical="center"/>
    </xf>
    <xf numFmtId="0" fontId="5" fillId="2" borderId="21" xfId="0" applyFont="1" applyFill="1" applyBorder="1" applyAlignment="1" applyProtection="1">
      <alignment horizontal="center"/>
      <protection locked="0"/>
    </xf>
    <xf numFmtId="0" fontId="5" fillId="0" borderId="29" xfId="0" applyFont="1" applyBorder="1" applyAlignment="1" applyProtection="1">
      <alignment horizontal="center"/>
      <protection locked="0"/>
    </xf>
    <xf numFmtId="0" fontId="0" fillId="0" borderId="62" xfId="0" applyBorder="1"/>
    <xf numFmtId="0" fontId="0" fillId="0" borderId="63" xfId="0" applyBorder="1"/>
    <xf numFmtId="0" fontId="0" fillId="0" borderId="58" xfId="0" applyBorder="1"/>
    <xf numFmtId="0" fontId="12" fillId="2" borderId="39" xfId="0" applyFont="1" applyFill="1" applyBorder="1" applyAlignment="1" applyProtection="1">
      <alignment horizontal="center"/>
      <protection locked="0"/>
    </xf>
    <xf numFmtId="0" fontId="12" fillId="2" borderId="42" xfId="0" applyFont="1" applyFill="1" applyBorder="1" applyAlignment="1" applyProtection="1">
      <alignment horizontal="center"/>
      <protection locked="0"/>
    </xf>
    <xf numFmtId="0" fontId="11" fillId="2" borderId="43" xfId="0" applyFont="1" applyFill="1" applyBorder="1" applyAlignment="1" applyProtection="1">
      <alignment horizontal="center"/>
      <protection locked="0"/>
    </xf>
    <xf numFmtId="0" fontId="9" fillId="0" borderId="0" xfId="0" applyFont="1"/>
    <xf numFmtId="0" fontId="9" fillId="0" borderId="0" xfId="0" applyFont="1" applyProtection="1">
      <protection locked="0"/>
    </xf>
    <xf numFmtId="0" fontId="5" fillId="3" borderId="58" xfId="0" applyFont="1" applyFill="1" applyBorder="1" applyAlignment="1" applyProtection="1">
      <alignment horizontal="center"/>
      <protection locked="0"/>
    </xf>
    <xf numFmtId="0" fontId="4" fillId="2" borderId="40" xfId="0" applyFont="1" applyFill="1" applyBorder="1" applyAlignment="1" applyProtection="1">
      <alignment horizontal="center"/>
      <protection locked="0"/>
    </xf>
    <xf numFmtId="0" fontId="0" fillId="0" borderId="16" xfId="0" applyBorder="1" applyProtection="1">
      <protection locked="0"/>
    </xf>
    <xf numFmtId="0" fontId="0" fillId="0" borderId="53" xfId="0" applyBorder="1" applyProtection="1">
      <protection locked="0"/>
    </xf>
    <xf numFmtId="0" fontId="5" fillId="0" borderId="22" xfId="0" applyFont="1" applyBorder="1" applyAlignment="1" applyProtection="1">
      <alignment horizontal="center"/>
      <protection locked="0"/>
    </xf>
    <xf numFmtId="0" fontId="0" fillId="0" borderId="17" xfId="0" applyBorder="1"/>
    <xf numFmtId="164" fontId="1" fillId="0" borderId="22" xfId="0" applyNumberFormat="1" applyFont="1" applyBorder="1" applyAlignment="1" applyProtection="1">
      <alignment horizontal="right"/>
      <protection locked="0"/>
    </xf>
    <xf numFmtId="0" fontId="0" fillId="0" borderId="54" xfId="0" applyBorder="1" applyProtection="1">
      <protection locked="0"/>
    </xf>
    <xf numFmtId="0" fontId="5" fillId="0" borderId="48" xfId="0" applyFont="1" applyBorder="1" applyAlignment="1" applyProtection="1">
      <alignment horizontal="center"/>
      <protection locked="0"/>
    </xf>
    <xf numFmtId="0" fontId="0" fillId="0" borderId="37" xfId="0" quotePrefix="1" applyBorder="1" applyAlignment="1" applyProtection="1">
      <alignment horizontal="center"/>
      <protection locked="0"/>
    </xf>
    <xf numFmtId="0" fontId="5" fillId="0" borderId="37" xfId="0" applyFont="1" applyBorder="1" applyAlignment="1" applyProtection="1">
      <alignment horizontal="center"/>
      <protection locked="0"/>
    </xf>
    <xf numFmtId="0" fontId="0" fillId="0" borderId="49" xfId="0" quotePrefix="1" applyBorder="1" applyAlignment="1" applyProtection="1">
      <alignment horizontal="center"/>
      <protection locked="0"/>
    </xf>
    <xf numFmtId="0" fontId="6" fillId="2" borderId="52" xfId="0" applyFont="1" applyFill="1" applyBorder="1" applyAlignment="1" applyProtection="1">
      <alignment horizontal="center"/>
      <protection locked="0"/>
    </xf>
    <xf numFmtId="0" fontId="1" fillId="0" borderId="25" xfId="0" applyFont="1" applyBorder="1" applyProtection="1">
      <protection locked="0"/>
    </xf>
    <xf numFmtId="0" fontId="0" fillId="0" borderId="0" xfId="0" applyAlignment="1">
      <alignment wrapText="1"/>
    </xf>
    <xf numFmtId="0" fontId="7" fillId="0" borderId="0" xfId="0" applyFont="1" applyAlignment="1">
      <alignment wrapText="1"/>
    </xf>
    <xf numFmtId="0" fontId="14" fillId="0" borderId="0" xfId="1" applyFont="1" applyAlignment="1" applyProtection="1">
      <alignment wrapText="1"/>
    </xf>
    <xf numFmtId="0" fontId="12" fillId="2" borderId="2" xfId="0" applyFont="1" applyFill="1" applyBorder="1" applyAlignment="1" applyProtection="1">
      <alignment horizontal="center"/>
      <protection locked="0"/>
    </xf>
    <xf numFmtId="0" fontId="12" fillId="2" borderId="8" xfId="0" applyFont="1" applyFill="1" applyBorder="1" applyAlignment="1" applyProtection="1">
      <alignment horizontal="center"/>
      <protection locked="0"/>
    </xf>
    <xf numFmtId="0" fontId="12" fillId="2" borderId="6" xfId="0" applyFont="1" applyFill="1" applyBorder="1" applyAlignment="1" applyProtection="1">
      <alignment horizontal="center"/>
      <protection locked="0"/>
    </xf>
    <xf numFmtId="0" fontId="12" fillId="2" borderId="11" xfId="0" applyFont="1" applyFill="1" applyBorder="1" applyAlignment="1" applyProtection="1">
      <alignment horizontal="center"/>
      <protection locked="0"/>
    </xf>
    <xf numFmtId="0" fontId="12" fillId="2" borderId="12" xfId="0" applyFont="1" applyFill="1" applyBorder="1" applyAlignment="1" applyProtection="1">
      <alignment horizontal="center"/>
      <protection locked="0"/>
    </xf>
    <xf numFmtId="0" fontId="0" fillId="0" borderId="20" xfId="0" applyBorder="1" applyProtection="1">
      <protection locked="0"/>
    </xf>
    <xf numFmtId="0" fontId="0" fillId="0" borderId="21" xfId="0" applyBorder="1" applyProtection="1">
      <protection locked="0"/>
    </xf>
    <xf numFmtId="0" fontId="12" fillId="2" borderId="3" xfId="0" applyFont="1" applyFill="1" applyBorder="1" applyAlignment="1" applyProtection="1">
      <alignment horizontal="center"/>
      <protection locked="0"/>
    </xf>
    <xf numFmtId="0" fontId="12" fillId="2" borderId="0" xfId="0" applyFont="1" applyFill="1" applyAlignment="1" applyProtection="1">
      <alignment horizontal="center"/>
      <protection locked="0"/>
    </xf>
    <xf numFmtId="0" fontId="0" fillId="0" borderId="25" xfId="0" applyBorder="1"/>
    <xf numFmtId="0" fontId="0" fillId="0" borderId="33" xfId="0" applyBorder="1"/>
    <xf numFmtId="0" fontId="9" fillId="3" borderId="39" xfId="0" applyFont="1" applyFill="1" applyBorder="1" applyAlignment="1" applyProtection="1">
      <alignment horizontal="center" vertical="center"/>
      <protection locked="0"/>
    </xf>
    <xf numFmtId="0" fontId="12" fillId="2" borderId="13" xfId="0" applyFont="1" applyFill="1" applyBorder="1" applyAlignment="1" applyProtection="1">
      <alignment horizontal="center" vertical="center"/>
      <protection locked="0"/>
    </xf>
    <xf numFmtId="0" fontId="12" fillId="2" borderId="51" xfId="0" applyFont="1" applyFill="1" applyBorder="1" applyAlignment="1" applyProtection="1">
      <alignment horizontal="center" vertical="center"/>
      <protection locked="0"/>
    </xf>
    <xf numFmtId="0" fontId="11" fillId="2" borderId="52" xfId="0" applyFont="1" applyFill="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12" fillId="2" borderId="7" xfId="0" applyFont="1" applyFill="1" applyBorder="1" applyAlignment="1" applyProtection="1">
      <alignment horizontal="center"/>
      <protection locked="0"/>
    </xf>
    <xf numFmtId="0" fontId="1" fillId="3" borderId="40" xfId="0" applyFont="1" applyFill="1" applyBorder="1" applyAlignment="1">
      <alignment horizontal="center" vertical="center"/>
    </xf>
    <xf numFmtId="0" fontId="1" fillId="3" borderId="40" xfId="0" applyFont="1" applyFill="1" applyBorder="1" applyAlignment="1" applyProtection="1">
      <alignment horizontal="center" vertical="center"/>
      <protection locked="0"/>
    </xf>
    <xf numFmtId="0" fontId="1" fillId="0" borderId="15" xfId="0" quotePrefix="1" applyFont="1" applyBorder="1" applyAlignment="1" applyProtection="1">
      <alignment horizontal="center" vertical="center"/>
      <protection locked="0"/>
    </xf>
    <xf numFmtId="0" fontId="1" fillId="0" borderId="15" xfId="0" quotePrefix="1" applyFont="1" applyBorder="1" applyAlignment="1" applyProtection="1">
      <alignment horizontal="center" vertical="center" wrapText="1"/>
      <protection locked="0"/>
    </xf>
    <xf numFmtId="164" fontId="0" fillId="3" borderId="40" xfId="0" applyNumberFormat="1" applyFill="1" applyBorder="1" applyAlignment="1">
      <alignment horizontal="center"/>
    </xf>
    <xf numFmtId="164" fontId="0" fillId="3" borderId="40" xfId="0" applyNumberFormat="1" applyFill="1" applyBorder="1" applyAlignment="1" applyProtection="1">
      <alignment horizontal="center"/>
      <protection locked="0"/>
    </xf>
    <xf numFmtId="0" fontId="0" fillId="3" borderId="40" xfId="0" applyFill="1" applyBorder="1" applyAlignment="1" applyProtection="1">
      <alignment horizontal="center"/>
      <protection locked="0"/>
    </xf>
    <xf numFmtId="0" fontId="0" fillId="0" borderId="17" xfId="0" applyBorder="1" applyProtection="1">
      <protection locked="0"/>
    </xf>
    <xf numFmtId="0" fontId="0" fillId="0" borderId="28" xfId="0" applyBorder="1" applyProtection="1">
      <protection locked="0"/>
    </xf>
    <xf numFmtId="0" fontId="0" fillId="0" borderId="29" xfId="0" applyBorder="1"/>
    <xf numFmtId="0" fontId="1" fillId="3" borderId="15" xfId="0" applyFont="1" applyFill="1" applyBorder="1" applyAlignment="1">
      <alignment vertical="center"/>
    </xf>
    <xf numFmtId="0" fontId="9" fillId="4" borderId="5" xfId="0" applyFont="1" applyFill="1" applyBorder="1" applyAlignment="1" applyProtection="1">
      <alignment vertical="center"/>
      <protection locked="0"/>
    </xf>
    <xf numFmtId="0" fontId="11" fillId="2" borderId="2" xfId="0" applyFont="1" applyFill="1" applyBorder="1" applyAlignment="1" applyProtection="1">
      <alignment vertical="center"/>
      <protection locked="0"/>
    </xf>
    <xf numFmtId="0" fontId="20" fillId="4" borderId="13" xfId="0" applyFont="1" applyFill="1" applyBorder="1" applyAlignment="1">
      <alignment horizontal="right" vertical="center"/>
    </xf>
    <xf numFmtId="0" fontId="12" fillId="2" borderId="9" xfId="0" quotePrefix="1" applyFont="1" applyFill="1" applyBorder="1" applyAlignment="1" applyProtection="1">
      <alignment horizontal="center"/>
      <protection locked="0"/>
    </xf>
    <xf numFmtId="0" fontId="12" fillId="2" borderId="0" xfId="0" quotePrefix="1" applyFont="1" applyFill="1" applyAlignment="1" applyProtection="1">
      <alignment horizontal="center"/>
      <protection locked="0"/>
    </xf>
    <xf numFmtId="0" fontId="6" fillId="2" borderId="3" xfId="0" applyFont="1" applyFill="1" applyBorder="1" applyAlignment="1" applyProtection="1">
      <alignment horizontal="center"/>
      <protection locked="0"/>
    </xf>
    <xf numFmtId="0" fontId="6" fillId="2" borderId="2" xfId="0" applyFont="1" applyFill="1" applyBorder="1" applyAlignment="1" applyProtection="1">
      <alignment horizontal="center"/>
      <protection locked="0"/>
    </xf>
    <xf numFmtId="0" fontId="6" fillId="2" borderId="0" xfId="0" applyFont="1" applyFill="1" applyAlignment="1" applyProtection="1">
      <alignment horizontal="center"/>
      <protection locked="0"/>
    </xf>
    <xf numFmtId="0" fontId="6" fillId="2" borderId="8" xfId="0" applyFont="1" applyFill="1" applyBorder="1" applyAlignment="1" applyProtection="1">
      <alignment horizontal="center"/>
      <protection locked="0"/>
    </xf>
    <xf numFmtId="0" fontId="6" fillId="2" borderId="0" xfId="0" quotePrefix="1" applyFont="1" applyFill="1" applyAlignment="1" applyProtection="1">
      <alignment horizontal="center"/>
      <protection locked="0"/>
    </xf>
    <xf numFmtId="164" fontId="1" fillId="5" borderId="25" xfId="0" applyNumberFormat="1" applyFont="1" applyFill="1" applyBorder="1" applyAlignment="1" applyProtection="1">
      <alignment horizontal="right"/>
      <protection locked="0"/>
    </xf>
    <xf numFmtId="0" fontId="12" fillId="2" borderId="26" xfId="0" applyFont="1" applyFill="1" applyBorder="1" applyAlignment="1" applyProtection="1">
      <alignment horizontal="center" vertical="center" wrapText="1"/>
      <protection locked="0"/>
    </xf>
    <xf numFmtId="0" fontId="13" fillId="0" borderId="38" xfId="0" applyFont="1" applyBorder="1" applyAlignment="1" applyProtection="1">
      <alignment horizontal="center" vertical="center"/>
      <protection locked="0"/>
    </xf>
    <xf numFmtId="0" fontId="1" fillId="3" borderId="10" xfId="0" applyFont="1" applyFill="1" applyBorder="1" applyAlignment="1">
      <alignment vertical="center"/>
    </xf>
    <xf numFmtId="0" fontId="1" fillId="3" borderId="5" xfId="0" applyFont="1" applyFill="1" applyBorder="1" applyAlignment="1" applyProtection="1">
      <alignment horizontal="center" vertical="center"/>
      <protection locked="0"/>
    </xf>
    <xf numFmtId="0" fontId="9" fillId="0" borderId="44" xfId="0" applyFont="1" applyBorder="1" applyAlignment="1" applyProtection="1">
      <alignment vertical="center"/>
      <protection locked="0"/>
    </xf>
    <xf numFmtId="0" fontId="9" fillId="0" borderId="26" xfId="0" applyFont="1" applyBorder="1" applyAlignment="1" applyProtection="1">
      <alignment vertical="center"/>
      <protection locked="0"/>
    </xf>
    <xf numFmtId="0" fontId="9" fillId="0" borderId="64" xfId="0" applyFont="1" applyBorder="1" applyAlignment="1" applyProtection="1">
      <alignment vertical="center"/>
      <protection locked="0"/>
    </xf>
    <xf numFmtId="0" fontId="20" fillId="6" borderId="66" xfId="0" applyFont="1" applyFill="1" applyBorder="1" applyAlignment="1" applyProtection="1">
      <alignment horizontal="center" vertical="center"/>
      <protection locked="0"/>
    </xf>
    <xf numFmtId="0" fontId="20" fillId="6" borderId="45" xfId="0" applyFont="1" applyFill="1" applyBorder="1" applyAlignment="1" applyProtection="1">
      <alignment horizontal="center" vertical="center"/>
      <protection locked="0"/>
    </xf>
    <xf numFmtId="0" fontId="20" fillId="6" borderId="38" xfId="0" applyFont="1" applyFill="1" applyBorder="1" applyAlignment="1" applyProtection="1">
      <alignment horizontal="center" vertical="center"/>
      <protection locked="0"/>
    </xf>
    <xf numFmtId="0" fontId="9" fillId="0" borderId="2" xfId="0" applyFont="1" applyBorder="1" applyAlignment="1" applyProtection="1">
      <alignment horizontal="right" vertical="center"/>
      <protection locked="0"/>
    </xf>
    <xf numFmtId="0" fontId="9" fillId="6" borderId="13" xfId="0" applyFont="1" applyFill="1" applyBorder="1" applyAlignment="1" applyProtection="1">
      <alignment vertical="center"/>
      <protection locked="0"/>
    </xf>
    <xf numFmtId="0" fontId="0" fillId="0" borderId="59" xfId="0" applyBorder="1" applyAlignment="1" applyProtection="1">
      <alignment horizontal="right" vertical="center"/>
      <protection locked="0"/>
    </xf>
    <xf numFmtId="0" fontId="0" fillId="6" borderId="61" xfId="0" applyFill="1" applyBorder="1" applyAlignment="1" applyProtection="1">
      <alignment vertical="center"/>
      <protection locked="0"/>
    </xf>
    <xf numFmtId="0" fontId="11" fillId="2" borderId="2" xfId="0" applyFont="1" applyFill="1" applyBorder="1" applyAlignment="1" applyProtection="1">
      <alignment horizontal="center" vertical="center"/>
      <protection locked="0"/>
    </xf>
    <xf numFmtId="0" fontId="5" fillId="0" borderId="0" xfId="0" applyFont="1"/>
    <xf numFmtId="0" fontId="8" fillId="0" borderId="0" xfId="0" applyFont="1" applyProtection="1">
      <protection locked="0"/>
    </xf>
    <xf numFmtId="0" fontId="12" fillId="2" borderId="24" xfId="0" applyFont="1" applyFill="1" applyBorder="1" applyAlignment="1" applyProtection="1">
      <alignment horizontal="center"/>
      <protection locked="0"/>
    </xf>
    <xf numFmtId="0" fontId="0" fillId="2" borderId="24" xfId="0" applyFill="1" applyBorder="1" applyAlignment="1" applyProtection="1">
      <alignment horizontal="center"/>
      <protection locked="0"/>
    </xf>
    <xf numFmtId="0" fontId="12" fillId="2" borderId="20" xfId="0" applyFont="1" applyFill="1" applyBorder="1" applyAlignment="1" applyProtection="1">
      <alignment horizontal="center"/>
      <protection locked="0"/>
    </xf>
    <xf numFmtId="0" fontId="5" fillId="0" borderId="25" xfId="0" applyFont="1" applyBorder="1" applyProtection="1">
      <protection locked="0"/>
    </xf>
    <xf numFmtId="0" fontId="5" fillId="0" borderId="25" xfId="0" quotePrefix="1" applyFont="1" applyBorder="1" applyAlignment="1" applyProtection="1">
      <alignment horizontal="center"/>
      <protection locked="0"/>
    </xf>
    <xf numFmtId="0" fontId="5" fillId="0" borderId="28" xfId="0" quotePrefix="1" applyFont="1" applyBorder="1" applyAlignment="1" applyProtection="1">
      <alignment horizontal="center"/>
      <protection locked="0"/>
    </xf>
    <xf numFmtId="0" fontId="5" fillId="0" borderId="33" xfId="0" applyFont="1" applyBorder="1" applyProtection="1">
      <protection locked="0"/>
    </xf>
    <xf numFmtId="0" fontId="5" fillId="0" borderId="33" xfId="0" quotePrefix="1" applyFont="1" applyBorder="1" applyAlignment="1" applyProtection="1">
      <alignment horizontal="center"/>
      <protection locked="0"/>
    </xf>
    <xf numFmtId="0" fontId="5" fillId="0" borderId="34" xfId="0" quotePrefix="1" applyFont="1" applyBorder="1" applyAlignment="1" applyProtection="1">
      <alignment horizontal="center"/>
      <protection locked="0"/>
    </xf>
    <xf numFmtId="0" fontId="11" fillId="2" borderId="9" xfId="0" quotePrefix="1" applyFont="1" applyFill="1" applyBorder="1" applyAlignment="1" applyProtection="1">
      <alignment horizontal="center"/>
      <protection locked="0"/>
    </xf>
    <xf numFmtId="0" fontId="5" fillId="0" borderId="24" xfId="0" applyFont="1" applyBorder="1" applyAlignment="1" applyProtection="1">
      <alignment horizontal="center"/>
      <protection locked="0"/>
    </xf>
    <xf numFmtId="0" fontId="21" fillId="0" borderId="24" xfId="0" applyFont="1" applyBorder="1"/>
    <xf numFmtId="0" fontId="1" fillId="0" borderId="24" xfId="0" applyFont="1" applyBorder="1" applyProtection="1">
      <protection locked="0"/>
    </xf>
    <xf numFmtId="0" fontId="22" fillId="0" borderId="25" xfId="0" applyFont="1" applyBorder="1"/>
    <xf numFmtId="0" fontId="23" fillId="0" borderId="25" xfId="0" applyFont="1" applyBorder="1"/>
    <xf numFmtId="0" fontId="24" fillId="0" borderId="25" xfId="0" applyFont="1" applyBorder="1"/>
    <xf numFmtId="0" fontId="25" fillId="0" borderId="25" xfId="0" applyFont="1" applyBorder="1" applyAlignment="1" applyProtection="1">
      <alignment horizontal="center"/>
      <protection locked="0"/>
    </xf>
    <xf numFmtId="0" fontId="21" fillId="0" borderId="25" xfId="0" applyFont="1" applyBorder="1"/>
    <xf numFmtId="0" fontId="21" fillId="0" borderId="25" xfId="0" applyFont="1" applyBorder="1" applyProtection="1">
      <protection locked="0"/>
    </xf>
    <xf numFmtId="0" fontId="26" fillId="0" borderId="25" xfId="0" applyFont="1" applyBorder="1" applyAlignment="1" applyProtection="1">
      <alignment horizontal="center"/>
      <protection locked="0"/>
    </xf>
    <xf numFmtId="0" fontId="22" fillId="0" borderId="25" xfId="0" applyFont="1" applyBorder="1" applyProtection="1">
      <protection locked="0"/>
    </xf>
    <xf numFmtId="0" fontId="5" fillId="0" borderId="39" xfId="0" applyFont="1" applyBorder="1" applyAlignment="1" applyProtection="1">
      <alignment horizontal="center" vertical="center"/>
      <protection locked="0"/>
    </xf>
    <xf numFmtId="0" fontId="5" fillId="0" borderId="42" xfId="0" applyFont="1" applyBorder="1" applyAlignment="1">
      <alignment horizontal="center" vertical="center"/>
    </xf>
    <xf numFmtId="0" fontId="0" fillId="0" borderId="42" xfId="0" applyBorder="1" applyAlignment="1">
      <alignment vertical="center"/>
    </xf>
    <xf numFmtId="0" fontId="5" fillId="7" borderId="41" xfId="0" applyFont="1" applyFill="1" applyBorder="1" applyAlignment="1">
      <alignment horizontal="center" vertical="center"/>
    </xf>
    <xf numFmtId="164" fontId="0" fillId="7" borderId="2" xfId="0" applyNumberFormat="1" applyFill="1" applyBorder="1"/>
    <xf numFmtId="164" fontId="0" fillId="7" borderId="6" xfId="0" applyNumberFormat="1" applyFill="1" applyBorder="1" applyProtection="1">
      <protection locked="0"/>
    </xf>
    <xf numFmtId="0" fontId="0" fillId="7" borderId="7" xfId="0" applyFill="1" applyBorder="1" applyProtection="1">
      <protection locked="0"/>
    </xf>
    <xf numFmtId="0" fontId="5" fillId="0" borderId="6" xfId="0" applyFont="1" applyBorder="1"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13" fillId="0" borderId="40" xfId="0" quotePrefix="1" applyFont="1" applyBorder="1" applyAlignment="1" applyProtection="1">
      <alignment horizontal="center" vertical="center"/>
      <protection locked="0"/>
    </xf>
    <xf numFmtId="0" fontId="4" fillId="2" borderId="7" xfId="0" applyFont="1" applyFill="1" applyBorder="1" applyAlignment="1" applyProtection="1">
      <alignment horizontal="center"/>
      <protection locked="0"/>
    </xf>
    <xf numFmtId="0" fontId="12" fillId="2" borderId="44" xfId="0" applyFont="1" applyFill="1" applyBorder="1" applyAlignment="1" applyProtection="1">
      <alignment horizontal="center" vertical="center" wrapText="1"/>
      <protection locked="0"/>
    </xf>
    <xf numFmtId="0" fontId="0" fillId="0" borderId="69" xfId="0" applyBorder="1"/>
    <xf numFmtId="0" fontId="0" fillId="0" borderId="70" xfId="0" applyBorder="1"/>
    <xf numFmtId="0" fontId="13" fillId="0" borderId="45" xfId="0" applyFont="1" applyBorder="1" applyAlignment="1" applyProtection="1">
      <alignment horizontal="center" vertical="center"/>
      <protection locked="0"/>
    </xf>
    <xf numFmtId="0" fontId="20" fillId="6" borderId="49" xfId="0" applyFont="1" applyFill="1" applyBorder="1" applyAlignment="1" applyProtection="1">
      <alignment horizontal="center" vertical="top"/>
      <protection locked="0"/>
    </xf>
    <xf numFmtId="0" fontId="20" fillId="6" borderId="48" xfId="0" applyFont="1" applyFill="1" applyBorder="1" applyAlignment="1" applyProtection="1">
      <alignment horizontal="center" vertical="top"/>
      <protection locked="0"/>
    </xf>
    <xf numFmtId="0" fontId="20" fillId="6" borderId="38" xfId="0" applyFont="1" applyFill="1" applyBorder="1" applyAlignment="1" applyProtection="1">
      <alignment horizontal="center" vertical="top"/>
      <protection locked="0"/>
    </xf>
    <xf numFmtId="0" fontId="0" fillId="0" borderId="0" xfId="0"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8" xfId="0" applyBorder="1" applyProtection="1">
      <protection locked="0"/>
    </xf>
    <xf numFmtId="0" fontId="0" fillId="0" borderId="9" xfId="0" applyBorder="1" applyProtection="1">
      <protection locked="0"/>
    </xf>
    <xf numFmtId="0" fontId="1" fillId="0" borderId="0" xfId="0" applyFont="1" applyProtection="1">
      <protection locked="0"/>
    </xf>
    <xf numFmtId="0" fontId="0" fillId="0" borderId="1" xfId="0" applyBorder="1" applyProtection="1">
      <protection locked="0"/>
    </xf>
    <xf numFmtId="0" fontId="0" fillId="0" borderId="1" xfId="0" applyBorder="1"/>
    <xf numFmtId="0" fontId="0" fillId="0" borderId="13" xfId="0" applyBorder="1" applyProtection="1">
      <protection locked="0"/>
    </xf>
    <xf numFmtId="0" fontId="0" fillId="0" borderId="14" xfId="0" applyBorder="1" applyProtection="1">
      <protection locked="0"/>
    </xf>
    <xf numFmtId="0" fontId="0" fillId="0" borderId="28" xfId="0" applyBorder="1" applyProtection="1">
      <protection locked="0"/>
    </xf>
    <xf numFmtId="0" fontId="0" fillId="0" borderId="29" xfId="0" applyBorder="1" applyProtection="1">
      <protection locked="0"/>
    </xf>
    <xf numFmtId="0" fontId="15" fillId="2" borderId="2" xfId="0" applyFont="1" applyFill="1" applyBorder="1" applyAlignment="1" applyProtection="1">
      <alignment horizontal="center" vertical="center"/>
      <protection locked="0"/>
    </xf>
    <xf numFmtId="0" fontId="9" fillId="0" borderId="3" xfId="0" applyFont="1" applyBorder="1" applyAlignment="1">
      <alignment vertical="center"/>
    </xf>
    <xf numFmtId="0" fontId="9" fillId="0" borderId="4" xfId="0" applyFont="1" applyBorder="1" applyAlignment="1">
      <alignment vertical="center"/>
    </xf>
    <xf numFmtId="0" fontId="9" fillId="0" borderId="8" xfId="0" applyFont="1" applyBorder="1" applyAlignment="1">
      <alignment vertical="center"/>
    </xf>
    <xf numFmtId="0" fontId="9" fillId="0" borderId="0" xfId="0" applyFont="1" applyAlignment="1">
      <alignment vertical="center"/>
    </xf>
    <xf numFmtId="0" fontId="9" fillId="0" borderId="9" xfId="0" applyFont="1" applyBorder="1" applyAlignment="1">
      <alignment vertical="center"/>
    </xf>
    <xf numFmtId="0" fontId="9" fillId="0" borderId="13" xfId="0" applyFont="1" applyBorder="1" applyAlignment="1">
      <alignment vertical="center"/>
    </xf>
    <xf numFmtId="0" fontId="9" fillId="0" borderId="1" xfId="0" applyFont="1" applyBorder="1" applyAlignment="1">
      <alignment vertical="center"/>
    </xf>
    <xf numFmtId="0" fontId="9" fillId="0" borderId="14" xfId="0" applyFont="1" applyBorder="1" applyAlignment="1">
      <alignment vertical="center"/>
    </xf>
    <xf numFmtId="0" fontId="4" fillId="2" borderId="2" xfId="0" applyFont="1" applyFill="1" applyBorder="1" applyAlignment="1" applyProtection="1">
      <alignment horizontal="center" vertical="center"/>
      <protection locked="0"/>
    </xf>
    <xf numFmtId="0" fontId="1" fillId="0" borderId="3" xfId="0" applyFont="1" applyBorder="1" applyAlignment="1">
      <alignment vertical="center"/>
    </xf>
    <xf numFmtId="0" fontId="1" fillId="0" borderId="4" xfId="0" applyFont="1" applyBorder="1" applyAlignment="1">
      <alignment vertical="center"/>
    </xf>
    <xf numFmtId="0" fontId="1" fillId="0" borderId="8" xfId="0" applyFont="1" applyBorder="1" applyAlignment="1">
      <alignment vertical="center"/>
    </xf>
    <xf numFmtId="0" fontId="1" fillId="0" borderId="0" xfId="0" applyFont="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 xfId="0" applyFont="1" applyBorder="1" applyAlignment="1">
      <alignment vertical="center"/>
    </xf>
    <xf numFmtId="0" fontId="1" fillId="0" borderId="14" xfId="0" applyFont="1" applyBorder="1" applyAlignment="1">
      <alignment vertical="center"/>
    </xf>
    <xf numFmtId="0" fontId="0" fillId="0" borderId="17" xfId="0" applyBorder="1" applyProtection="1">
      <protection locked="0"/>
    </xf>
    <xf numFmtId="0" fontId="0" fillId="0" borderId="19" xfId="0" applyBorder="1" applyProtection="1">
      <protection locked="0"/>
    </xf>
    <xf numFmtId="0" fontId="0" fillId="0" borderId="49" xfId="0" applyBorder="1" applyProtection="1">
      <protection locked="0"/>
    </xf>
    <xf numFmtId="0" fontId="0" fillId="0" borderId="35" xfId="0" applyBorder="1" applyProtection="1">
      <protection locked="0"/>
    </xf>
    <xf numFmtId="0" fontId="11" fillId="2" borderId="46" xfId="0" applyFont="1" applyFill="1" applyBorder="1" applyAlignment="1" applyProtection="1">
      <alignment horizontal="center" vertical="center"/>
      <protection locked="0"/>
    </xf>
    <xf numFmtId="0" fontId="11" fillId="2" borderId="62" xfId="0" applyFont="1" applyFill="1" applyBorder="1" applyAlignment="1">
      <alignment horizontal="center"/>
    </xf>
    <xf numFmtId="0" fontId="11" fillId="2" borderId="47" xfId="0" applyFont="1" applyFill="1" applyBorder="1" applyAlignment="1">
      <alignment horizontal="center"/>
    </xf>
    <xf numFmtId="0" fontId="11" fillId="2" borderId="63" xfId="0" applyFont="1" applyFill="1" applyBorder="1" applyAlignment="1">
      <alignment horizontal="center"/>
    </xf>
    <xf numFmtId="0" fontId="11" fillId="2" borderId="50" xfId="0" applyFont="1" applyFill="1" applyBorder="1" applyAlignment="1">
      <alignment horizontal="center"/>
    </xf>
    <xf numFmtId="0" fontId="11" fillId="2" borderId="58" xfId="0" applyFont="1" applyFill="1" applyBorder="1" applyAlignment="1">
      <alignment horizontal="center"/>
    </xf>
    <xf numFmtId="0" fontId="0" fillId="0" borderId="1" xfId="0" applyBorder="1" applyAlignment="1" applyProtection="1">
      <alignment horizontal="center" vertical="top"/>
      <protection locked="0"/>
    </xf>
    <xf numFmtId="0" fontId="0" fillId="0" borderId="1" xfId="0" applyBorder="1" applyAlignment="1">
      <alignment horizontal="center" vertical="top"/>
    </xf>
    <xf numFmtId="0" fontId="0" fillId="2" borderId="33" xfId="0" applyFill="1" applyBorder="1" applyProtection="1">
      <protection locked="0"/>
    </xf>
    <xf numFmtId="0" fontId="0" fillId="2" borderId="51" xfId="0" applyFill="1" applyBorder="1" applyProtection="1">
      <protection locked="0"/>
    </xf>
    <xf numFmtId="0" fontId="0" fillId="0" borderId="20" xfId="0" applyBorder="1" applyProtection="1">
      <protection locked="0"/>
    </xf>
    <xf numFmtId="0" fontId="0" fillId="0" borderId="21" xfId="0" applyBorder="1" applyProtection="1">
      <protection locked="0"/>
    </xf>
    <xf numFmtId="0" fontId="1" fillId="0" borderId="25" xfId="0" applyFont="1" applyBorder="1" applyAlignment="1" applyProtection="1">
      <alignment horizontal="center"/>
      <protection locked="0"/>
    </xf>
    <xf numFmtId="0" fontId="1" fillId="0" borderId="25" xfId="0" applyFont="1" applyBorder="1" applyAlignment="1">
      <alignment horizontal="center"/>
    </xf>
    <xf numFmtId="0" fontId="1" fillId="0" borderId="33" xfId="0" applyFont="1" applyBorder="1" applyAlignment="1" applyProtection="1">
      <alignment horizontal="center"/>
      <protection locked="0"/>
    </xf>
    <xf numFmtId="0" fontId="1" fillId="0" borderId="33" xfId="0" applyFont="1" applyBorder="1" applyAlignment="1">
      <alignment horizontal="center"/>
    </xf>
    <xf numFmtId="0" fontId="0" fillId="0" borderId="34" xfId="0" applyBorder="1" applyProtection="1">
      <protection locked="0"/>
    </xf>
    <xf numFmtId="0" fontId="9" fillId="0" borderId="2" xfId="0" applyFont="1" applyBorder="1" applyAlignment="1" applyProtection="1">
      <alignment vertical="top"/>
      <protection locked="0"/>
    </xf>
    <xf numFmtId="0" fontId="0" fillId="0" borderId="3" xfId="0" applyBorder="1" applyAlignment="1">
      <alignment vertical="top"/>
    </xf>
    <xf numFmtId="0" fontId="0" fillId="0" borderId="4" xfId="0" applyBorder="1" applyAlignment="1">
      <alignment vertical="top"/>
    </xf>
    <xf numFmtId="0" fontId="0" fillId="0" borderId="8" xfId="0" applyBorder="1" applyAlignment="1">
      <alignment vertical="top"/>
    </xf>
    <xf numFmtId="0" fontId="0" fillId="0" borderId="0" xfId="0" applyAlignment="1">
      <alignment vertical="top"/>
    </xf>
    <xf numFmtId="0" fontId="0" fillId="0" borderId="9" xfId="0" applyBorder="1" applyAlignment="1">
      <alignment vertical="top"/>
    </xf>
    <xf numFmtId="0" fontId="0" fillId="0" borderId="13" xfId="0" applyBorder="1" applyAlignment="1">
      <alignment vertical="top"/>
    </xf>
    <xf numFmtId="0" fontId="0" fillId="0" borderId="1" xfId="0" applyBorder="1" applyAlignment="1">
      <alignment vertical="top"/>
    </xf>
    <xf numFmtId="0" fontId="0" fillId="0" borderId="14" xfId="0" applyBorder="1" applyAlignment="1">
      <alignment vertical="top"/>
    </xf>
    <xf numFmtId="0" fontId="11" fillId="2" borderId="2" xfId="0" applyFont="1" applyFill="1" applyBorder="1" applyAlignment="1" applyProtection="1">
      <alignment horizontal="center" vertical="center"/>
      <protection locked="0"/>
    </xf>
    <xf numFmtId="0" fontId="0" fillId="0" borderId="3" xfId="0" applyBorder="1"/>
    <xf numFmtId="0" fontId="0" fillId="0" borderId="4" xfId="0" applyBorder="1"/>
    <xf numFmtId="0" fontId="0" fillId="0" borderId="8" xfId="0" applyBorder="1"/>
    <xf numFmtId="0" fontId="0" fillId="0" borderId="0" xfId="0"/>
    <xf numFmtId="0" fontId="0" fillId="0" borderId="9" xfId="0" applyBorder="1"/>
    <xf numFmtId="0" fontId="0" fillId="0" borderId="13" xfId="0" applyBorder="1"/>
    <xf numFmtId="0" fontId="0" fillId="0" borderId="14" xfId="0" applyBorder="1"/>
    <xf numFmtId="0" fontId="11" fillId="2" borderId="3" xfId="0" applyFont="1" applyFill="1" applyBorder="1" applyAlignment="1" applyProtection="1">
      <alignment horizontal="center" vertical="center"/>
      <protection locked="0"/>
    </xf>
    <xf numFmtId="0" fontId="1" fillId="0" borderId="17" xfId="0" applyFont="1" applyBorder="1" applyAlignment="1" applyProtection="1">
      <alignment horizontal="center"/>
      <protection locked="0"/>
    </xf>
    <xf numFmtId="0" fontId="1" fillId="0" borderId="18" xfId="0" applyFont="1" applyBorder="1" applyAlignment="1">
      <alignment horizontal="center"/>
    </xf>
    <xf numFmtId="0" fontId="1" fillId="0" borderId="19" xfId="0" applyFont="1" applyBorder="1" applyAlignment="1">
      <alignment horizontal="center"/>
    </xf>
    <xf numFmtId="0" fontId="0" fillId="0" borderId="46" xfId="0" applyBorder="1" applyAlignment="1" applyProtection="1">
      <alignment horizontal="center"/>
      <protection locked="0"/>
    </xf>
    <xf numFmtId="0" fontId="0" fillId="0" borderId="3" xfId="0" applyBorder="1" applyAlignment="1" applyProtection="1">
      <alignment horizontal="center"/>
      <protection locked="0"/>
    </xf>
    <xf numFmtId="0" fontId="0" fillId="0" borderId="62" xfId="0" applyBorder="1" applyAlignment="1" applyProtection="1">
      <alignment horizontal="center"/>
      <protection locked="0"/>
    </xf>
    <xf numFmtId="0" fontId="0" fillId="0" borderId="50" xfId="0" applyBorder="1" applyAlignment="1" applyProtection="1">
      <alignment horizontal="center"/>
      <protection locked="0"/>
    </xf>
    <xf numFmtId="0" fontId="0" fillId="0" borderId="1" xfId="0" applyBorder="1" applyAlignment="1" applyProtection="1">
      <alignment horizontal="center"/>
      <protection locked="0"/>
    </xf>
    <xf numFmtId="0" fontId="0" fillId="0" borderId="58" xfId="0" applyBorder="1" applyAlignment="1" applyProtection="1">
      <alignment horizontal="center"/>
      <protection locked="0"/>
    </xf>
    <xf numFmtId="0" fontId="0" fillId="0" borderId="4" xfId="0" applyBorder="1" applyAlignment="1" applyProtection="1">
      <alignment horizontal="center"/>
      <protection locked="0"/>
    </xf>
    <xf numFmtId="0" fontId="0" fillId="0" borderId="14" xfId="0" applyBorder="1" applyAlignment="1" applyProtection="1">
      <alignment horizontal="center"/>
      <protection locked="0"/>
    </xf>
    <xf numFmtId="0" fontId="5" fillId="0" borderId="2" xfId="0" applyFont="1" applyBorder="1" applyAlignment="1" applyProtection="1">
      <alignment vertical="top"/>
      <protection locked="0"/>
    </xf>
    <xf numFmtId="0" fontId="5" fillId="0" borderId="2"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 fillId="0" borderId="28" xfId="0" applyFont="1" applyBorder="1" applyProtection="1">
      <protection locked="0"/>
    </xf>
  </cellXfs>
  <cellStyles count="2">
    <cellStyle name="Hyperlink" xfId="1" builtinId="8"/>
    <cellStyle name="Normal" xfId="0" builtinId="0"/>
  </cellStyles>
  <dxfs count="0"/>
  <tableStyles count="0" defaultTableStyle="TableStyleMedium9" defaultPivotStyle="PivotStyleMedium4"/>
  <colors>
    <mruColors>
      <color rgb="FFFE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3" Type="http://schemas.openxmlformats.org/officeDocument/2006/relationships/customXml" Target="../ink/ink5.xml"/><Relationship Id="rId18" Type="http://schemas.openxmlformats.org/officeDocument/2006/relationships/image" Target="../media/image11.png"/><Relationship Id="rId26" Type="http://schemas.openxmlformats.org/officeDocument/2006/relationships/image" Target="../media/image17.png"/><Relationship Id="rId3" Type="http://schemas.openxmlformats.org/officeDocument/2006/relationships/image" Target="../media/image2.png"/><Relationship Id="rId21" Type="http://schemas.openxmlformats.org/officeDocument/2006/relationships/image" Target="../media/image14.png"/><Relationship Id="rId7" Type="http://schemas.openxmlformats.org/officeDocument/2006/relationships/customXml" Target="../ink/ink3.xml"/><Relationship Id="rId12" Type="http://schemas.openxmlformats.org/officeDocument/2006/relationships/image" Target="../media/image8.png"/><Relationship Id="rId17" Type="http://schemas.openxmlformats.org/officeDocument/2006/relationships/customXml" Target="../ink/ink7.xml"/><Relationship Id="rId25" Type="http://schemas.openxmlformats.org/officeDocument/2006/relationships/customXml" Target="../ink/ink9.xml"/><Relationship Id="rId33" Type="http://schemas.openxmlformats.org/officeDocument/2006/relationships/customXml" Target="../ink/ink13.xml"/><Relationship Id="rId2" Type="http://schemas.openxmlformats.org/officeDocument/2006/relationships/customXml" Target="../ink/ink1.xml"/><Relationship Id="rId16" Type="http://schemas.openxmlformats.org/officeDocument/2006/relationships/image" Target="../media/image10.png"/><Relationship Id="rId20" Type="http://schemas.openxmlformats.org/officeDocument/2006/relationships/image" Target="../media/image13.png"/><Relationship Id="rId29" Type="http://schemas.openxmlformats.org/officeDocument/2006/relationships/customXml" Target="../ink/ink11.xml"/><Relationship Id="rId1" Type="http://schemas.openxmlformats.org/officeDocument/2006/relationships/image" Target="../media/image1.png"/><Relationship Id="rId6" Type="http://schemas.openxmlformats.org/officeDocument/2006/relationships/image" Target="../media/image4.png"/><Relationship Id="rId11" Type="http://schemas.openxmlformats.org/officeDocument/2006/relationships/image" Target="../media/image7.png"/><Relationship Id="rId24" Type="http://schemas.openxmlformats.org/officeDocument/2006/relationships/image" Target="../media/image16.png"/><Relationship Id="rId32" Type="http://schemas.openxmlformats.org/officeDocument/2006/relationships/image" Target="../media/image20.png"/><Relationship Id="rId5" Type="http://schemas.openxmlformats.org/officeDocument/2006/relationships/image" Target="../media/image3.png"/><Relationship Id="rId15" Type="http://schemas.openxmlformats.org/officeDocument/2006/relationships/customXml" Target="../ink/ink6.xml"/><Relationship Id="rId23" Type="http://schemas.openxmlformats.org/officeDocument/2006/relationships/customXml" Target="../ink/ink8.xml"/><Relationship Id="rId28" Type="http://schemas.openxmlformats.org/officeDocument/2006/relationships/image" Target="../media/image18.png"/><Relationship Id="rId10" Type="http://schemas.openxmlformats.org/officeDocument/2006/relationships/customXml" Target="../ink/ink4.xml"/><Relationship Id="rId19" Type="http://schemas.openxmlformats.org/officeDocument/2006/relationships/image" Target="../media/image12.png"/><Relationship Id="rId31" Type="http://schemas.openxmlformats.org/officeDocument/2006/relationships/customXml" Target="../ink/ink12.xml"/><Relationship Id="rId4" Type="http://schemas.openxmlformats.org/officeDocument/2006/relationships/customXml" Target="../ink/ink2.xml"/><Relationship Id="rId9" Type="http://schemas.openxmlformats.org/officeDocument/2006/relationships/image" Target="../media/image6.png"/><Relationship Id="rId14" Type="http://schemas.openxmlformats.org/officeDocument/2006/relationships/image" Target="../media/image9.png"/><Relationship Id="rId22" Type="http://schemas.openxmlformats.org/officeDocument/2006/relationships/image" Target="../media/image15.png"/><Relationship Id="rId27" Type="http://schemas.openxmlformats.org/officeDocument/2006/relationships/customXml" Target="../ink/ink10.xml"/><Relationship Id="rId30" Type="http://schemas.openxmlformats.org/officeDocument/2006/relationships/image" Target="../media/image19.png"/><Relationship Id="rId8"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6</xdr:col>
      <xdr:colOff>139700</xdr:colOff>
      <xdr:row>6</xdr:row>
      <xdr:rowOff>63500</xdr:rowOff>
    </xdr:from>
    <xdr:to>
      <xdr:col>6</xdr:col>
      <xdr:colOff>279400</xdr:colOff>
      <xdr:row>6</xdr:row>
      <xdr:rowOff>63500</xdr:rowOff>
    </xdr:to>
    <xdr:sp macro="" textlink="">
      <xdr:nvSpPr>
        <xdr:cNvPr id="4097" name="Line 1">
          <a:extLst>
            <a:ext uri="{FF2B5EF4-FFF2-40B4-BE49-F238E27FC236}">
              <a16:creationId xmlns:a16="http://schemas.microsoft.com/office/drawing/2014/main" id="{00000000-0008-0000-0000-000001100000}"/>
            </a:ext>
          </a:extLst>
        </xdr:cNvPr>
        <xdr:cNvSpPr>
          <a:spLocks noChangeShapeType="1"/>
        </xdr:cNvSpPr>
      </xdr:nvSpPr>
      <xdr:spPr bwMode="auto">
        <a:xfrm>
          <a:off x="4597400" y="355600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xdr:from>
      <xdr:col>6</xdr:col>
      <xdr:colOff>444500</xdr:colOff>
      <xdr:row>6</xdr:row>
      <xdr:rowOff>0</xdr:rowOff>
    </xdr:from>
    <xdr:to>
      <xdr:col>6</xdr:col>
      <xdr:colOff>444500</xdr:colOff>
      <xdr:row>6</xdr:row>
      <xdr:rowOff>139700</xdr:rowOff>
    </xdr:to>
    <xdr:sp macro="" textlink="">
      <xdr:nvSpPr>
        <xdr:cNvPr id="4098" name="Line 2">
          <a:extLst>
            <a:ext uri="{FF2B5EF4-FFF2-40B4-BE49-F238E27FC236}">
              <a16:creationId xmlns:a16="http://schemas.microsoft.com/office/drawing/2014/main" id="{00000000-0008-0000-0000-000002100000}"/>
            </a:ext>
          </a:extLst>
        </xdr:cNvPr>
        <xdr:cNvSpPr>
          <a:spLocks noChangeShapeType="1"/>
        </xdr:cNvSpPr>
      </xdr:nvSpPr>
      <xdr:spPr bwMode="auto">
        <a:xfrm rot="-5400000">
          <a:off x="4832350" y="356235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xdr:from>
      <xdr:col>7</xdr:col>
      <xdr:colOff>152400</xdr:colOff>
      <xdr:row>6</xdr:row>
      <xdr:rowOff>63500</xdr:rowOff>
    </xdr:from>
    <xdr:to>
      <xdr:col>7</xdr:col>
      <xdr:colOff>292100</xdr:colOff>
      <xdr:row>6</xdr:row>
      <xdr:rowOff>63500</xdr:rowOff>
    </xdr:to>
    <xdr:sp macro="" textlink="">
      <xdr:nvSpPr>
        <xdr:cNvPr id="4099" name="Line 3">
          <a:extLst>
            <a:ext uri="{FF2B5EF4-FFF2-40B4-BE49-F238E27FC236}">
              <a16:creationId xmlns:a16="http://schemas.microsoft.com/office/drawing/2014/main" id="{00000000-0008-0000-0000-000003100000}"/>
            </a:ext>
          </a:extLst>
        </xdr:cNvPr>
        <xdr:cNvSpPr>
          <a:spLocks noChangeShapeType="1"/>
        </xdr:cNvSpPr>
      </xdr:nvSpPr>
      <xdr:spPr bwMode="auto">
        <a:xfrm flipH="1">
          <a:off x="5232400" y="355600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xdr:from>
      <xdr:col>7</xdr:col>
      <xdr:colOff>457200</xdr:colOff>
      <xdr:row>6</xdr:row>
      <xdr:rowOff>0</xdr:rowOff>
    </xdr:from>
    <xdr:to>
      <xdr:col>7</xdr:col>
      <xdr:colOff>457200</xdr:colOff>
      <xdr:row>6</xdr:row>
      <xdr:rowOff>139700</xdr:rowOff>
    </xdr:to>
    <xdr:sp macro="" textlink="">
      <xdr:nvSpPr>
        <xdr:cNvPr id="4100" name="Line 4">
          <a:extLst>
            <a:ext uri="{FF2B5EF4-FFF2-40B4-BE49-F238E27FC236}">
              <a16:creationId xmlns:a16="http://schemas.microsoft.com/office/drawing/2014/main" id="{00000000-0008-0000-0000-000004100000}"/>
            </a:ext>
          </a:extLst>
        </xdr:cNvPr>
        <xdr:cNvSpPr>
          <a:spLocks noChangeShapeType="1"/>
        </xdr:cNvSpPr>
      </xdr:nvSpPr>
      <xdr:spPr bwMode="auto">
        <a:xfrm rot="5400000" flipV="1">
          <a:off x="5467350" y="356235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139700</xdr:colOff>
      <xdr:row>6</xdr:row>
      <xdr:rowOff>63500</xdr:rowOff>
    </xdr:from>
    <xdr:to>
      <xdr:col>6</xdr:col>
      <xdr:colOff>279400</xdr:colOff>
      <xdr:row>6</xdr:row>
      <xdr:rowOff>63500</xdr:rowOff>
    </xdr:to>
    <xdr:sp macro="" textlink="">
      <xdr:nvSpPr>
        <xdr:cNvPr id="5121" name="Line 1">
          <a:extLst>
            <a:ext uri="{FF2B5EF4-FFF2-40B4-BE49-F238E27FC236}">
              <a16:creationId xmlns:a16="http://schemas.microsoft.com/office/drawing/2014/main" id="{00000000-0008-0000-0100-000001140000}"/>
            </a:ext>
          </a:extLst>
        </xdr:cNvPr>
        <xdr:cNvSpPr>
          <a:spLocks noChangeShapeType="1"/>
        </xdr:cNvSpPr>
      </xdr:nvSpPr>
      <xdr:spPr bwMode="auto">
        <a:xfrm>
          <a:off x="4597400" y="355600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xdr:from>
      <xdr:col>6</xdr:col>
      <xdr:colOff>444500</xdr:colOff>
      <xdr:row>6</xdr:row>
      <xdr:rowOff>0</xdr:rowOff>
    </xdr:from>
    <xdr:to>
      <xdr:col>6</xdr:col>
      <xdr:colOff>444500</xdr:colOff>
      <xdr:row>6</xdr:row>
      <xdr:rowOff>139700</xdr:rowOff>
    </xdr:to>
    <xdr:sp macro="" textlink="">
      <xdr:nvSpPr>
        <xdr:cNvPr id="5122" name="Line 2">
          <a:extLst>
            <a:ext uri="{FF2B5EF4-FFF2-40B4-BE49-F238E27FC236}">
              <a16:creationId xmlns:a16="http://schemas.microsoft.com/office/drawing/2014/main" id="{00000000-0008-0000-0100-000002140000}"/>
            </a:ext>
          </a:extLst>
        </xdr:cNvPr>
        <xdr:cNvSpPr>
          <a:spLocks noChangeShapeType="1"/>
        </xdr:cNvSpPr>
      </xdr:nvSpPr>
      <xdr:spPr bwMode="auto">
        <a:xfrm rot="-5400000">
          <a:off x="4832350" y="356235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xdr:from>
      <xdr:col>7</xdr:col>
      <xdr:colOff>152400</xdr:colOff>
      <xdr:row>6</xdr:row>
      <xdr:rowOff>63500</xdr:rowOff>
    </xdr:from>
    <xdr:to>
      <xdr:col>7</xdr:col>
      <xdr:colOff>292100</xdr:colOff>
      <xdr:row>6</xdr:row>
      <xdr:rowOff>63500</xdr:rowOff>
    </xdr:to>
    <xdr:sp macro="" textlink="">
      <xdr:nvSpPr>
        <xdr:cNvPr id="5123" name="Line 3">
          <a:extLst>
            <a:ext uri="{FF2B5EF4-FFF2-40B4-BE49-F238E27FC236}">
              <a16:creationId xmlns:a16="http://schemas.microsoft.com/office/drawing/2014/main" id="{00000000-0008-0000-0100-000003140000}"/>
            </a:ext>
          </a:extLst>
        </xdr:cNvPr>
        <xdr:cNvSpPr>
          <a:spLocks noChangeShapeType="1"/>
        </xdr:cNvSpPr>
      </xdr:nvSpPr>
      <xdr:spPr bwMode="auto">
        <a:xfrm flipH="1">
          <a:off x="5232400" y="355600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xdr:from>
      <xdr:col>7</xdr:col>
      <xdr:colOff>457200</xdr:colOff>
      <xdr:row>6</xdr:row>
      <xdr:rowOff>0</xdr:rowOff>
    </xdr:from>
    <xdr:to>
      <xdr:col>7</xdr:col>
      <xdr:colOff>457200</xdr:colOff>
      <xdr:row>6</xdr:row>
      <xdr:rowOff>139700</xdr:rowOff>
    </xdr:to>
    <xdr:sp macro="" textlink="">
      <xdr:nvSpPr>
        <xdr:cNvPr id="5124" name="Line 4">
          <a:extLst>
            <a:ext uri="{FF2B5EF4-FFF2-40B4-BE49-F238E27FC236}">
              <a16:creationId xmlns:a16="http://schemas.microsoft.com/office/drawing/2014/main" id="{00000000-0008-0000-0100-000004140000}"/>
            </a:ext>
          </a:extLst>
        </xdr:cNvPr>
        <xdr:cNvSpPr>
          <a:spLocks noChangeShapeType="1"/>
        </xdr:cNvSpPr>
      </xdr:nvSpPr>
      <xdr:spPr bwMode="auto">
        <a:xfrm rot="5400000" flipV="1">
          <a:off x="5467350" y="3562350"/>
          <a:ext cx="139700" cy="0"/>
        </a:xfrm>
        <a:prstGeom prst="line">
          <a:avLst/>
        </a:prstGeom>
        <a:noFill/>
        <a:ln w="19050">
          <a:solidFill>
            <a:srgbClr val="FCF305"/>
          </a:solidFill>
          <a:round/>
          <a:headEnd/>
          <a:tailEnd type="triangle" w="sm" len="sm"/>
        </a:ln>
      </xdr:spPr>
      <xdr:txBody>
        <a:bodyPr rtlCol="0" anchor="ctr"/>
        <a:lstStyle/>
        <a:p>
          <a:pPr algn="ctr"/>
          <a:endParaRPr lang="en-US"/>
        </a:p>
      </xdr:txBody>
    </xdr:sp>
    <xdr:clientData/>
  </xdr:twoCellAnchor>
  <xdr:twoCellAnchor editAs="oneCell">
    <xdr:from>
      <xdr:col>9</xdr:col>
      <xdr:colOff>117862</xdr:colOff>
      <xdr:row>3</xdr:row>
      <xdr:rowOff>558800</xdr:rowOff>
    </xdr:from>
    <xdr:to>
      <xdr:col>11</xdr:col>
      <xdr:colOff>216606</xdr:colOff>
      <xdr:row>3</xdr:row>
      <xdr:rowOff>1329670</xdr:rowOff>
    </xdr:to>
    <xdr:pic>
      <xdr:nvPicPr>
        <xdr:cNvPr id="20" name="Picture 19">
          <a:extLst>
            <a:ext uri="{FF2B5EF4-FFF2-40B4-BE49-F238E27FC236}">
              <a16:creationId xmlns:a16="http://schemas.microsoft.com/office/drawing/2014/main" id="{B23C8F0F-907E-7D58-C9EB-E82A86458901}"/>
            </a:ext>
          </a:extLst>
        </xdr:cNvPr>
        <xdr:cNvPicPr>
          <a:picLocks noChangeAspect="1"/>
        </xdr:cNvPicPr>
      </xdr:nvPicPr>
      <xdr:blipFill rotWithShape="1">
        <a:blip xmlns:r="http://schemas.openxmlformats.org/officeDocument/2006/relationships" r:embed="rId1"/>
        <a:srcRect t="19211"/>
        <a:stretch/>
      </xdr:blipFill>
      <xdr:spPr>
        <a:xfrm>
          <a:off x="6658362" y="1054100"/>
          <a:ext cx="1660844" cy="770870"/>
        </a:xfrm>
        <a:prstGeom prst="rect">
          <a:avLst/>
        </a:prstGeom>
      </xdr:spPr>
    </xdr:pic>
    <xdr:clientData/>
  </xdr:twoCellAnchor>
  <xdr:twoCellAnchor editAs="oneCell">
    <xdr:from>
      <xdr:col>10</xdr:col>
      <xdr:colOff>580972</xdr:colOff>
      <xdr:row>3</xdr:row>
      <xdr:rowOff>1327352</xdr:rowOff>
    </xdr:from>
    <xdr:to>
      <xdr:col>11</xdr:col>
      <xdr:colOff>144220</xdr:colOff>
      <xdr:row>4</xdr:row>
      <xdr:rowOff>93924</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21" name="Ink 20">
              <a:extLst>
                <a:ext uri="{FF2B5EF4-FFF2-40B4-BE49-F238E27FC236}">
                  <a16:creationId xmlns:a16="http://schemas.microsoft.com/office/drawing/2014/main" id="{882A01CB-92EE-8DA5-E46D-AD1E7A9772D6}"/>
                </a:ext>
              </a:extLst>
            </xdr14:cNvPr>
            <xdr14:cNvContentPartPr/>
          </xdr14:nvContentPartPr>
          <xdr14:nvPr macro=""/>
          <xdr14:xfrm>
            <a:off x="7125840" y="1831320"/>
            <a:ext cx="322560" cy="1494720"/>
          </xdr14:xfrm>
        </xdr:contentPart>
      </mc:Choice>
      <mc:Fallback xmlns="">
        <xdr:pic>
          <xdr:nvPicPr>
            <xdr:cNvPr id="21" name="Ink 20">
              <a:extLst>
                <a:ext uri="{FF2B5EF4-FFF2-40B4-BE49-F238E27FC236}">
                  <a16:creationId xmlns:a16="http://schemas.microsoft.com/office/drawing/2014/main" id="{882A01CB-92EE-8DA5-E46D-AD1E7A9772D6}"/>
                </a:ext>
              </a:extLst>
            </xdr:cNvPr>
            <xdr:cNvPicPr/>
          </xdr:nvPicPr>
          <xdr:blipFill>
            <a:blip xmlns:r="http://schemas.openxmlformats.org/officeDocument/2006/relationships" r:embed="rId3"/>
            <a:stretch>
              <a:fillRect/>
            </a:stretch>
          </xdr:blipFill>
          <xdr:spPr>
            <a:xfrm>
              <a:off x="7116840" y="1822320"/>
              <a:ext cx="340200" cy="1512360"/>
            </a:xfrm>
            <a:prstGeom prst="rect">
              <a:avLst/>
            </a:prstGeom>
          </xdr:spPr>
        </xdr:pic>
      </mc:Fallback>
    </mc:AlternateContent>
    <xdr:clientData/>
  </xdr:twoCellAnchor>
  <xdr:twoCellAnchor editAs="oneCell">
    <xdr:from>
      <xdr:col>9</xdr:col>
      <xdr:colOff>670482</xdr:colOff>
      <xdr:row>8</xdr:row>
      <xdr:rowOff>118988</xdr:rowOff>
    </xdr:from>
    <xdr:to>
      <xdr:col>11</xdr:col>
      <xdr:colOff>154820</xdr:colOff>
      <xdr:row>12</xdr:row>
      <xdr:rowOff>122035</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22" name="Ink 21">
              <a:extLst>
                <a:ext uri="{FF2B5EF4-FFF2-40B4-BE49-F238E27FC236}">
                  <a16:creationId xmlns:a16="http://schemas.microsoft.com/office/drawing/2014/main" id="{83691057-4205-4DF8-8264-D01CB1FAEF73}"/>
                </a:ext>
              </a:extLst>
            </xdr14:cNvPr>
            <xdr14:cNvContentPartPr/>
          </xdr14:nvContentPartPr>
          <xdr14:nvPr macro=""/>
          <xdr14:xfrm>
            <a:off x="7210982" y="4043288"/>
            <a:ext cx="1046438" cy="765047"/>
          </xdr14:xfrm>
        </xdr:contentPart>
      </mc:Choice>
      <mc:Fallback xmlns="">
        <xdr:pic>
          <xdr:nvPicPr>
            <xdr:cNvPr id="22" name="Ink 21">
              <a:extLst>
                <a:ext uri="{FF2B5EF4-FFF2-40B4-BE49-F238E27FC236}">
                  <a16:creationId xmlns:a16="http://schemas.microsoft.com/office/drawing/2014/main" id="{83691057-4205-4DF8-8264-D01CB1FAEF73}"/>
                </a:ext>
              </a:extLst>
            </xdr:cNvPr>
            <xdr:cNvPicPr/>
          </xdr:nvPicPr>
          <xdr:blipFill>
            <a:blip xmlns:r="http://schemas.openxmlformats.org/officeDocument/2006/relationships" r:embed="rId5"/>
            <a:stretch>
              <a:fillRect/>
            </a:stretch>
          </xdr:blipFill>
          <xdr:spPr>
            <a:xfrm>
              <a:off x="6432120" y="4002840"/>
              <a:ext cx="1060920" cy="773280"/>
            </a:xfrm>
            <a:prstGeom prst="rect">
              <a:avLst/>
            </a:prstGeom>
          </xdr:spPr>
        </xdr:pic>
      </mc:Fallback>
    </mc:AlternateContent>
    <xdr:clientData/>
  </xdr:twoCellAnchor>
  <xdr:twoCellAnchor editAs="oneCell">
    <xdr:from>
      <xdr:col>10</xdr:col>
      <xdr:colOff>712274</xdr:colOff>
      <xdr:row>7</xdr:row>
      <xdr:rowOff>128273</xdr:rowOff>
    </xdr:from>
    <xdr:to>
      <xdr:col>14</xdr:col>
      <xdr:colOff>498256</xdr:colOff>
      <xdr:row>9</xdr:row>
      <xdr:rowOff>73444</xdr:rowOff>
    </xdr:to>
    <xdr:pic>
      <xdr:nvPicPr>
        <xdr:cNvPr id="23" name="Picture 22">
          <a:extLst>
            <a:ext uri="{FF2B5EF4-FFF2-40B4-BE49-F238E27FC236}">
              <a16:creationId xmlns:a16="http://schemas.microsoft.com/office/drawing/2014/main" id="{4DA40CA4-E280-B6BF-AD9A-20FB818FFC72}"/>
            </a:ext>
          </a:extLst>
        </xdr:cNvPr>
        <xdr:cNvPicPr>
          <a:picLocks noChangeAspect="1"/>
        </xdr:cNvPicPr>
      </xdr:nvPicPr>
      <xdr:blipFill>
        <a:blip xmlns:r="http://schemas.openxmlformats.org/officeDocument/2006/relationships" r:embed="rId6"/>
        <a:stretch>
          <a:fillRect/>
        </a:stretch>
      </xdr:blipFill>
      <xdr:spPr>
        <a:xfrm>
          <a:off x="7257142" y="3871077"/>
          <a:ext cx="2910585" cy="321468"/>
        </a:xfrm>
        <a:prstGeom prst="rect">
          <a:avLst/>
        </a:prstGeom>
      </xdr:spPr>
    </xdr:pic>
    <xdr:clientData/>
  </xdr:twoCellAnchor>
  <xdr:twoCellAnchor editAs="oneCell">
    <xdr:from>
      <xdr:col>10</xdr:col>
      <xdr:colOff>444172</xdr:colOff>
      <xdr:row>8</xdr:row>
      <xdr:rowOff>147488</xdr:rowOff>
    </xdr:from>
    <xdr:to>
      <xdr:col>11</xdr:col>
      <xdr:colOff>24700</xdr:colOff>
      <xdr:row>9</xdr:row>
      <xdr:rowOff>122779</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24" name="Ink 23">
              <a:extLst>
                <a:ext uri="{FF2B5EF4-FFF2-40B4-BE49-F238E27FC236}">
                  <a16:creationId xmlns:a16="http://schemas.microsoft.com/office/drawing/2014/main" id="{048594B8-443C-3668-18BB-D6AAFF997B10}"/>
                </a:ext>
              </a:extLst>
            </xdr14:cNvPr>
            <xdr14:cNvContentPartPr/>
          </xdr14:nvContentPartPr>
          <xdr14:nvPr macro=""/>
          <xdr14:xfrm>
            <a:off x="6989040" y="4078440"/>
            <a:ext cx="339840" cy="163440"/>
          </xdr14:xfrm>
        </xdr:contentPart>
      </mc:Choice>
      <mc:Fallback xmlns="">
        <xdr:pic>
          <xdr:nvPicPr>
            <xdr:cNvPr id="24" name="Ink 23">
              <a:extLst>
                <a:ext uri="{FF2B5EF4-FFF2-40B4-BE49-F238E27FC236}">
                  <a16:creationId xmlns:a16="http://schemas.microsoft.com/office/drawing/2014/main" id="{048594B8-443C-3668-18BB-D6AAFF997B10}"/>
                </a:ext>
              </a:extLst>
            </xdr:cNvPr>
            <xdr:cNvPicPr/>
          </xdr:nvPicPr>
          <xdr:blipFill>
            <a:blip xmlns:r="http://schemas.openxmlformats.org/officeDocument/2006/relationships" r:embed="rId8"/>
            <a:stretch>
              <a:fillRect/>
            </a:stretch>
          </xdr:blipFill>
          <xdr:spPr>
            <a:xfrm>
              <a:off x="6980040" y="4069800"/>
              <a:ext cx="357480" cy="181080"/>
            </a:xfrm>
            <a:prstGeom prst="rect">
              <a:avLst/>
            </a:prstGeom>
          </xdr:spPr>
        </xdr:pic>
      </mc:Fallback>
    </mc:AlternateContent>
    <xdr:clientData/>
  </xdr:twoCellAnchor>
  <xdr:twoCellAnchor editAs="oneCell">
    <xdr:from>
      <xdr:col>10</xdr:col>
      <xdr:colOff>739154</xdr:colOff>
      <xdr:row>9</xdr:row>
      <xdr:rowOff>134392</xdr:rowOff>
    </xdr:from>
    <xdr:to>
      <xdr:col>14</xdr:col>
      <xdr:colOff>725715</xdr:colOff>
      <xdr:row>11</xdr:row>
      <xdr:rowOff>57067</xdr:rowOff>
    </xdr:to>
    <xdr:pic>
      <xdr:nvPicPr>
        <xdr:cNvPr id="25" name="Picture 24">
          <a:extLst>
            <a:ext uri="{FF2B5EF4-FFF2-40B4-BE49-F238E27FC236}">
              <a16:creationId xmlns:a16="http://schemas.microsoft.com/office/drawing/2014/main" id="{F683C268-DCD4-680F-A299-E963D4DF17A1}"/>
            </a:ext>
          </a:extLst>
        </xdr:cNvPr>
        <xdr:cNvPicPr>
          <a:picLocks noChangeAspect="1"/>
        </xdr:cNvPicPr>
      </xdr:nvPicPr>
      <xdr:blipFill>
        <a:blip xmlns:r="http://schemas.openxmlformats.org/officeDocument/2006/relationships" r:embed="rId9"/>
        <a:stretch>
          <a:fillRect/>
        </a:stretch>
      </xdr:blipFill>
      <xdr:spPr>
        <a:xfrm>
          <a:off x="7284022" y="4253493"/>
          <a:ext cx="3111164" cy="298971"/>
        </a:xfrm>
        <a:prstGeom prst="rect">
          <a:avLst/>
        </a:prstGeom>
      </xdr:spPr>
    </xdr:pic>
    <xdr:clientData/>
  </xdr:twoCellAnchor>
  <xdr:twoCellAnchor editAs="oneCell">
    <xdr:from>
      <xdr:col>10</xdr:col>
      <xdr:colOff>466852</xdr:colOff>
      <xdr:row>10</xdr:row>
      <xdr:rowOff>77911</xdr:rowOff>
    </xdr:from>
    <xdr:to>
      <xdr:col>11</xdr:col>
      <xdr:colOff>59620</xdr:colOff>
      <xdr:row>10</xdr:row>
      <xdr:rowOff>156751</xdr:rowOff>
    </xdr:to>
    <mc:AlternateContent xmlns:mc="http://schemas.openxmlformats.org/markup-compatibility/2006" xmlns:xdr14="http://schemas.microsoft.com/office/excel/2010/spreadsheetDrawing">
      <mc:Choice Requires="xdr14">
        <xdr:contentPart xmlns:r="http://schemas.openxmlformats.org/officeDocument/2006/relationships" r:id="rId10">
          <xdr14:nvContentPartPr>
            <xdr14:cNvPr id="26" name="Ink 25">
              <a:extLst>
                <a:ext uri="{FF2B5EF4-FFF2-40B4-BE49-F238E27FC236}">
                  <a16:creationId xmlns:a16="http://schemas.microsoft.com/office/drawing/2014/main" id="{BEF55190-12F2-73EE-D951-30311EFC1FB2}"/>
                </a:ext>
              </a:extLst>
            </xdr14:cNvPr>
            <xdr14:cNvContentPartPr/>
          </xdr14:nvContentPartPr>
          <xdr14:nvPr macro=""/>
          <xdr14:xfrm>
            <a:off x="7011720" y="4385160"/>
            <a:ext cx="352080" cy="78840"/>
          </xdr14:xfrm>
        </xdr:contentPart>
      </mc:Choice>
      <mc:Fallback xmlns="">
        <xdr:pic>
          <xdr:nvPicPr>
            <xdr:cNvPr id="26" name="Ink 25">
              <a:extLst>
                <a:ext uri="{FF2B5EF4-FFF2-40B4-BE49-F238E27FC236}">
                  <a16:creationId xmlns:a16="http://schemas.microsoft.com/office/drawing/2014/main" id="{BEF55190-12F2-73EE-D951-30311EFC1FB2}"/>
                </a:ext>
              </a:extLst>
            </xdr:cNvPr>
            <xdr:cNvPicPr/>
          </xdr:nvPicPr>
          <xdr:blipFill>
            <a:blip xmlns:r="http://schemas.openxmlformats.org/officeDocument/2006/relationships" r:embed="rId11"/>
            <a:stretch>
              <a:fillRect/>
            </a:stretch>
          </xdr:blipFill>
          <xdr:spPr>
            <a:xfrm>
              <a:off x="7003080" y="4376520"/>
              <a:ext cx="369720" cy="96480"/>
            </a:xfrm>
            <a:prstGeom prst="rect">
              <a:avLst/>
            </a:prstGeom>
          </xdr:spPr>
        </xdr:pic>
      </mc:Fallback>
    </mc:AlternateContent>
    <xdr:clientData/>
  </xdr:twoCellAnchor>
  <xdr:twoCellAnchor editAs="oneCell">
    <xdr:from>
      <xdr:col>10</xdr:col>
      <xdr:colOff>745873</xdr:colOff>
      <xdr:row>11</xdr:row>
      <xdr:rowOff>141111</xdr:rowOff>
    </xdr:from>
    <xdr:to>
      <xdr:col>14</xdr:col>
      <xdr:colOff>725714</xdr:colOff>
      <xdr:row>13</xdr:row>
      <xdr:rowOff>43657</xdr:rowOff>
    </xdr:to>
    <xdr:pic>
      <xdr:nvPicPr>
        <xdr:cNvPr id="28" name="Picture 27">
          <a:extLst>
            <a:ext uri="{FF2B5EF4-FFF2-40B4-BE49-F238E27FC236}">
              <a16:creationId xmlns:a16="http://schemas.microsoft.com/office/drawing/2014/main" id="{E8600DCF-A53E-327D-B0BB-412DC1964A09}"/>
            </a:ext>
          </a:extLst>
        </xdr:cNvPr>
        <xdr:cNvPicPr>
          <a:picLocks noChangeAspect="1"/>
        </xdr:cNvPicPr>
      </xdr:nvPicPr>
      <xdr:blipFill>
        <a:blip xmlns:r="http://schemas.openxmlformats.org/officeDocument/2006/relationships" r:embed="rId12"/>
        <a:stretch>
          <a:fillRect/>
        </a:stretch>
      </xdr:blipFill>
      <xdr:spPr>
        <a:xfrm>
          <a:off x="7290741" y="4636508"/>
          <a:ext cx="3104444" cy="278842"/>
        </a:xfrm>
        <a:prstGeom prst="rect">
          <a:avLst/>
        </a:prstGeom>
      </xdr:spPr>
    </xdr:pic>
    <xdr:clientData/>
  </xdr:twoCellAnchor>
  <xdr:twoCellAnchor editAs="oneCell">
    <xdr:from>
      <xdr:col>10</xdr:col>
      <xdr:colOff>488452</xdr:colOff>
      <xdr:row>11</xdr:row>
      <xdr:rowOff>90643</xdr:rowOff>
    </xdr:from>
    <xdr:to>
      <xdr:col>11</xdr:col>
      <xdr:colOff>67900</xdr:colOff>
      <xdr:row>12</xdr:row>
      <xdr:rowOff>97615</xdr:rowOff>
    </xdr:to>
    <mc:AlternateContent xmlns:mc="http://schemas.openxmlformats.org/markup-compatibility/2006" xmlns:xdr14="http://schemas.microsoft.com/office/excel/2010/spreadsheetDrawing">
      <mc:Choice Requires="xdr14">
        <xdr:contentPart xmlns:r="http://schemas.openxmlformats.org/officeDocument/2006/relationships" r:id="rId13">
          <xdr14:nvContentPartPr>
            <xdr14:cNvPr id="29" name="Ink 28">
              <a:extLst>
                <a:ext uri="{FF2B5EF4-FFF2-40B4-BE49-F238E27FC236}">
                  <a16:creationId xmlns:a16="http://schemas.microsoft.com/office/drawing/2014/main" id="{4F3D2165-6797-653D-A951-A87CAF589F1B}"/>
                </a:ext>
              </a:extLst>
            </xdr14:cNvPr>
            <xdr14:cNvContentPartPr/>
          </xdr14:nvContentPartPr>
          <xdr14:nvPr macro=""/>
          <xdr14:xfrm>
            <a:off x="7033320" y="4586040"/>
            <a:ext cx="338760" cy="195120"/>
          </xdr14:xfrm>
        </xdr:contentPart>
      </mc:Choice>
      <mc:Fallback xmlns="">
        <xdr:pic>
          <xdr:nvPicPr>
            <xdr:cNvPr id="29" name="Ink 28">
              <a:extLst>
                <a:ext uri="{FF2B5EF4-FFF2-40B4-BE49-F238E27FC236}">
                  <a16:creationId xmlns:a16="http://schemas.microsoft.com/office/drawing/2014/main" id="{4F3D2165-6797-653D-A951-A87CAF589F1B}"/>
                </a:ext>
              </a:extLst>
            </xdr:cNvPr>
            <xdr:cNvPicPr/>
          </xdr:nvPicPr>
          <xdr:blipFill>
            <a:blip xmlns:r="http://schemas.openxmlformats.org/officeDocument/2006/relationships" r:embed="rId14"/>
            <a:stretch>
              <a:fillRect/>
            </a:stretch>
          </xdr:blipFill>
          <xdr:spPr>
            <a:xfrm>
              <a:off x="7024320" y="4577040"/>
              <a:ext cx="356400" cy="212760"/>
            </a:xfrm>
            <a:prstGeom prst="rect">
              <a:avLst/>
            </a:prstGeom>
          </xdr:spPr>
        </xdr:pic>
      </mc:Fallback>
    </mc:AlternateContent>
    <xdr:clientData/>
  </xdr:twoCellAnchor>
  <xdr:twoCellAnchor>
    <xdr:from>
      <xdr:col>9</xdr:col>
      <xdr:colOff>365761</xdr:colOff>
      <xdr:row>3</xdr:row>
      <xdr:rowOff>1706880</xdr:rowOff>
    </xdr:from>
    <xdr:to>
      <xdr:col>10</xdr:col>
      <xdr:colOff>497841</xdr:colOff>
      <xdr:row>3</xdr:row>
      <xdr:rowOff>2336800</xdr:rowOff>
    </xdr:to>
    <xdr:sp macro="" textlink="">
      <xdr:nvSpPr>
        <xdr:cNvPr id="31" name="Rectangle 30">
          <a:extLst>
            <a:ext uri="{FF2B5EF4-FFF2-40B4-BE49-F238E27FC236}">
              <a16:creationId xmlns:a16="http://schemas.microsoft.com/office/drawing/2014/main" id="{966AEFFD-084D-8C39-D0B1-B449E97FE800}"/>
            </a:ext>
          </a:extLst>
        </xdr:cNvPr>
        <xdr:cNvSpPr/>
      </xdr:nvSpPr>
      <xdr:spPr>
        <a:xfrm>
          <a:off x="6918961" y="2194560"/>
          <a:ext cx="934720" cy="62992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a:t>=</a:t>
          </a:r>
          <a:r>
            <a:rPr lang="en-US" sz="1100" baseline="0"/>
            <a:t> 2X the +/- Tol</a:t>
          </a:r>
          <a:endParaRPr lang="en-US" sz="1100"/>
        </a:p>
      </xdr:txBody>
    </xdr:sp>
    <xdr:clientData/>
  </xdr:twoCellAnchor>
  <xdr:twoCellAnchor editAs="oneCell">
    <xdr:from>
      <xdr:col>9</xdr:col>
      <xdr:colOff>394010</xdr:colOff>
      <xdr:row>15</xdr:row>
      <xdr:rowOff>171002</xdr:rowOff>
    </xdr:from>
    <xdr:to>
      <xdr:col>10</xdr:col>
      <xdr:colOff>194545</xdr:colOff>
      <xdr:row>22</xdr:row>
      <xdr:rowOff>67024</xdr:rowOff>
    </xdr:to>
    <mc:AlternateContent xmlns:mc="http://schemas.openxmlformats.org/markup-compatibility/2006" xmlns:xdr14="http://schemas.microsoft.com/office/excel/2010/spreadsheetDrawing">
      <mc:Choice Requires="xdr14">
        <xdr:contentPart xmlns:r="http://schemas.openxmlformats.org/officeDocument/2006/relationships" r:id="rId15">
          <xdr14:nvContentPartPr>
            <xdr14:cNvPr id="18" name="Ink 17">
              <a:extLst>
                <a:ext uri="{FF2B5EF4-FFF2-40B4-BE49-F238E27FC236}">
                  <a16:creationId xmlns:a16="http://schemas.microsoft.com/office/drawing/2014/main" id="{FF5D47FB-2BC1-D18C-DE4E-9C0CF4D3849A}"/>
                </a:ext>
              </a:extLst>
            </xdr14:cNvPr>
            <xdr14:cNvContentPartPr/>
          </xdr14:nvContentPartPr>
          <xdr14:nvPr macro=""/>
          <xdr14:xfrm>
            <a:off x="6940080" y="5438160"/>
            <a:ext cx="602640" cy="1237320"/>
          </xdr14:xfrm>
        </xdr:contentPart>
      </mc:Choice>
      <mc:Fallback xmlns="">
        <xdr:pic>
          <xdr:nvPicPr>
            <xdr:cNvPr id="18" name="Ink 17">
              <a:extLst>
                <a:ext uri="{FF2B5EF4-FFF2-40B4-BE49-F238E27FC236}">
                  <a16:creationId xmlns:a16="http://schemas.microsoft.com/office/drawing/2014/main" id="{FF5D47FB-2BC1-D18C-DE4E-9C0CF4D3849A}"/>
                </a:ext>
              </a:extLst>
            </xdr:cNvPr>
            <xdr:cNvPicPr/>
          </xdr:nvPicPr>
          <xdr:blipFill>
            <a:blip xmlns:r="http://schemas.openxmlformats.org/officeDocument/2006/relationships" r:embed="rId16"/>
            <a:stretch>
              <a:fillRect/>
            </a:stretch>
          </xdr:blipFill>
          <xdr:spPr>
            <a:xfrm>
              <a:off x="6931080" y="5429520"/>
              <a:ext cx="620280" cy="1254960"/>
            </a:xfrm>
            <a:prstGeom prst="rect">
              <a:avLst/>
            </a:prstGeom>
          </xdr:spPr>
        </xdr:pic>
      </mc:Fallback>
    </mc:AlternateContent>
    <xdr:clientData/>
  </xdr:twoCellAnchor>
  <xdr:twoCellAnchor editAs="oneCell">
    <xdr:from>
      <xdr:col>7</xdr:col>
      <xdr:colOff>59944</xdr:colOff>
      <xdr:row>15</xdr:row>
      <xdr:rowOff>122402</xdr:rowOff>
    </xdr:from>
    <xdr:to>
      <xdr:col>7</xdr:col>
      <xdr:colOff>60304</xdr:colOff>
      <xdr:row>15</xdr:row>
      <xdr:rowOff>122762</xdr:rowOff>
    </xdr:to>
    <mc:AlternateContent xmlns:mc="http://schemas.openxmlformats.org/markup-compatibility/2006" xmlns:xdr14="http://schemas.microsoft.com/office/excel/2010/spreadsheetDrawing">
      <mc:Choice Requires="xdr14">
        <xdr:contentPart xmlns:r="http://schemas.openxmlformats.org/officeDocument/2006/relationships" r:id="rId17">
          <xdr14:nvContentPartPr>
            <xdr14:cNvPr id="19" name="Ink 18">
              <a:extLst>
                <a:ext uri="{FF2B5EF4-FFF2-40B4-BE49-F238E27FC236}">
                  <a16:creationId xmlns:a16="http://schemas.microsoft.com/office/drawing/2014/main" id="{12606924-6142-D087-E125-BA29ED270153}"/>
                </a:ext>
              </a:extLst>
            </xdr14:cNvPr>
            <xdr14:cNvContentPartPr/>
          </xdr14:nvContentPartPr>
          <xdr14:nvPr macro=""/>
          <xdr14:xfrm>
            <a:off x="5144400" y="5389560"/>
            <a:ext cx="360" cy="360"/>
          </xdr14:xfrm>
        </xdr:contentPart>
      </mc:Choice>
      <mc:Fallback xmlns="">
        <xdr:pic>
          <xdr:nvPicPr>
            <xdr:cNvPr id="19" name="Ink 18">
              <a:extLst>
                <a:ext uri="{FF2B5EF4-FFF2-40B4-BE49-F238E27FC236}">
                  <a16:creationId xmlns:a16="http://schemas.microsoft.com/office/drawing/2014/main" id="{12606924-6142-D087-E125-BA29ED270153}"/>
                </a:ext>
              </a:extLst>
            </xdr:cNvPr>
            <xdr:cNvPicPr/>
          </xdr:nvPicPr>
          <xdr:blipFill>
            <a:blip xmlns:r="http://schemas.openxmlformats.org/officeDocument/2006/relationships" r:embed="rId18"/>
            <a:stretch>
              <a:fillRect/>
            </a:stretch>
          </xdr:blipFill>
          <xdr:spPr>
            <a:xfrm>
              <a:off x="5135400" y="5380920"/>
              <a:ext cx="18000" cy="18000"/>
            </a:xfrm>
            <a:prstGeom prst="rect">
              <a:avLst/>
            </a:prstGeom>
          </xdr:spPr>
        </xdr:pic>
      </mc:Fallback>
    </mc:AlternateContent>
    <xdr:clientData/>
  </xdr:twoCellAnchor>
  <xdr:twoCellAnchor editAs="oneCell">
    <xdr:from>
      <xdr:col>10</xdr:col>
      <xdr:colOff>191615</xdr:colOff>
      <xdr:row>14</xdr:row>
      <xdr:rowOff>138140</xdr:rowOff>
    </xdr:from>
    <xdr:to>
      <xdr:col>12</xdr:col>
      <xdr:colOff>186861</xdr:colOff>
      <xdr:row>17</xdr:row>
      <xdr:rowOff>80210</xdr:rowOff>
    </xdr:to>
    <xdr:pic>
      <xdr:nvPicPr>
        <xdr:cNvPr id="27" name="Picture 26">
          <a:extLst>
            <a:ext uri="{FF2B5EF4-FFF2-40B4-BE49-F238E27FC236}">
              <a16:creationId xmlns:a16="http://schemas.microsoft.com/office/drawing/2014/main" id="{0D24263F-07DC-111B-D6A7-9E8F64C510BE}"/>
            </a:ext>
          </a:extLst>
        </xdr:cNvPr>
        <xdr:cNvPicPr>
          <a:picLocks noChangeAspect="1"/>
        </xdr:cNvPicPr>
      </xdr:nvPicPr>
      <xdr:blipFill>
        <a:blip xmlns:r="http://schemas.openxmlformats.org/officeDocument/2006/relationships" r:embed="rId19"/>
        <a:stretch>
          <a:fillRect/>
        </a:stretch>
      </xdr:blipFill>
      <xdr:spPr>
        <a:xfrm>
          <a:off x="7539790" y="5213684"/>
          <a:ext cx="1559352" cy="516912"/>
        </a:xfrm>
        <a:prstGeom prst="rect">
          <a:avLst/>
        </a:prstGeom>
      </xdr:spPr>
    </xdr:pic>
    <xdr:clientData/>
  </xdr:twoCellAnchor>
  <xdr:twoCellAnchor editAs="oneCell">
    <xdr:from>
      <xdr:col>4</xdr:col>
      <xdr:colOff>1270000</xdr:colOff>
      <xdr:row>26</xdr:row>
      <xdr:rowOff>132022</xdr:rowOff>
    </xdr:from>
    <xdr:to>
      <xdr:col>5</xdr:col>
      <xdr:colOff>1181100</xdr:colOff>
      <xdr:row>31</xdr:row>
      <xdr:rowOff>139699</xdr:rowOff>
    </xdr:to>
    <xdr:pic>
      <xdr:nvPicPr>
        <xdr:cNvPr id="36" name="Picture 35">
          <a:extLst>
            <a:ext uri="{FF2B5EF4-FFF2-40B4-BE49-F238E27FC236}">
              <a16:creationId xmlns:a16="http://schemas.microsoft.com/office/drawing/2014/main" id="{C4BD42AA-51D2-7F62-CDD5-EE07C97FDC9D}"/>
            </a:ext>
          </a:extLst>
        </xdr:cNvPr>
        <xdr:cNvPicPr>
          <a:picLocks noChangeAspect="1"/>
        </xdr:cNvPicPr>
      </xdr:nvPicPr>
      <xdr:blipFill>
        <a:blip xmlns:r="http://schemas.openxmlformats.org/officeDocument/2006/relationships" r:embed="rId20"/>
        <a:stretch>
          <a:fillRect/>
        </a:stretch>
      </xdr:blipFill>
      <xdr:spPr>
        <a:xfrm>
          <a:off x="2032000" y="7485322"/>
          <a:ext cx="1955800" cy="883977"/>
        </a:xfrm>
        <a:prstGeom prst="rect">
          <a:avLst/>
        </a:prstGeom>
      </xdr:spPr>
    </xdr:pic>
    <xdr:clientData/>
  </xdr:twoCellAnchor>
  <xdr:twoCellAnchor editAs="oneCell">
    <xdr:from>
      <xdr:col>6</xdr:col>
      <xdr:colOff>609600</xdr:colOff>
      <xdr:row>27</xdr:row>
      <xdr:rowOff>17722</xdr:rowOff>
    </xdr:from>
    <xdr:to>
      <xdr:col>9</xdr:col>
      <xdr:colOff>330200</xdr:colOff>
      <xdr:row>31</xdr:row>
      <xdr:rowOff>143633</xdr:rowOff>
    </xdr:to>
    <xdr:pic>
      <xdr:nvPicPr>
        <xdr:cNvPr id="37" name="Picture 36">
          <a:extLst>
            <a:ext uri="{FF2B5EF4-FFF2-40B4-BE49-F238E27FC236}">
              <a16:creationId xmlns:a16="http://schemas.microsoft.com/office/drawing/2014/main" id="{0D165DAF-E61A-133B-BAC7-DAEF05296A8B}"/>
            </a:ext>
          </a:extLst>
        </xdr:cNvPr>
        <xdr:cNvPicPr>
          <a:picLocks noChangeAspect="1"/>
        </xdr:cNvPicPr>
      </xdr:nvPicPr>
      <xdr:blipFill>
        <a:blip xmlns:r="http://schemas.openxmlformats.org/officeDocument/2006/relationships" r:embed="rId21"/>
        <a:stretch>
          <a:fillRect/>
        </a:stretch>
      </xdr:blipFill>
      <xdr:spPr>
        <a:xfrm>
          <a:off x="5067300" y="7548822"/>
          <a:ext cx="1803400" cy="824411"/>
        </a:xfrm>
        <a:prstGeom prst="rect">
          <a:avLst/>
        </a:prstGeom>
      </xdr:spPr>
    </xdr:pic>
    <xdr:clientData/>
  </xdr:twoCellAnchor>
  <xdr:twoCellAnchor editAs="oneCell">
    <xdr:from>
      <xdr:col>10</xdr:col>
      <xdr:colOff>0</xdr:colOff>
      <xdr:row>27</xdr:row>
      <xdr:rowOff>42</xdr:rowOff>
    </xdr:from>
    <xdr:to>
      <xdr:col>12</xdr:col>
      <xdr:colOff>203200</xdr:colOff>
      <xdr:row>31</xdr:row>
      <xdr:rowOff>93921</xdr:rowOff>
    </xdr:to>
    <xdr:pic>
      <xdr:nvPicPr>
        <xdr:cNvPr id="38" name="Picture 37">
          <a:extLst>
            <a:ext uri="{FF2B5EF4-FFF2-40B4-BE49-F238E27FC236}">
              <a16:creationId xmlns:a16="http://schemas.microsoft.com/office/drawing/2014/main" id="{9F95EBE3-5F72-D8D9-F73A-BDAA1997F8BA}"/>
            </a:ext>
          </a:extLst>
        </xdr:cNvPr>
        <xdr:cNvPicPr>
          <a:picLocks noChangeAspect="1"/>
        </xdr:cNvPicPr>
      </xdr:nvPicPr>
      <xdr:blipFill>
        <a:blip xmlns:r="http://schemas.openxmlformats.org/officeDocument/2006/relationships" r:embed="rId22"/>
        <a:stretch>
          <a:fillRect/>
        </a:stretch>
      </xdr:blipFill>
      <xdr:spPr>
        <a:xfrm>
          <a:off x="7340600" y="7531142"/>
          <a:ext cx="1765300" cy="792379"/>
        </a:xfrm>
        <a:prstGeom prst="rect">
          <a:avLst/>
        </a:prstGeom>
      </xdr:spPr>
    </xdr:pic>
    <xdr:clientData/>
  </xdr:twoCellAnchor>
  <xdr:twoCellAnchor editAs="oneCell">
    <xdr:from>
      <xdr:col>5</xdr:col>
      <xdr:colOff>1146306</xdr:colOff>
      <xdr:row>24</xdr:row>
      <xdr:rowOff>96361</xdr:rowOff>
    </xdr:from>
    <xdr:to>
      <xdr:col>6</xdr:col>
      <xdr:colOff>239348</xdr:colOff>
      <xdr:row>29</xdr:row>
      <xdr:rowOff>15392</xdr:rowOff>
    </xdr:to>
    <mc:AlternateContent xmlns:mc="http://schemas.openxmlformats.org/markup-compatibility/2006" xmlns:xdr14="http://schemas.microsoft.com/office/excel/2010/spreadsheetDrawing">
      <mc:Choice Requires="xdr14">
        <xdr:contentPart xmlns:r="http://schemas.openxmlformats.org/officeDocument/2006/relationships" r:id="rId23">
          <xdr14:nvContentPartPr>
            <xdr14:cNvPr id="39" name="Ink 38">
              <a:extLst>
                <a:ext uri="{FF2B5EF4-FFF2-40B4-BE49-F238E27FC236}">
                  <a16:creationId xmlns:a16="http://schemas.microsoft.com/office/drawing/2014/main" id="{504D2517-1567-B0DB-7650-4A3003959C5B}"/>
                </a:ext>
              </a:extLst>
            </xdr14:cNvPr>
            <xdr14:cNvContentPartPr/>
          </xdr14:nvContentPartPr>
          <xdr14:nvPr macro=""/>
          <xdr14:xfrm>
            <a:off x="3954960" y="6995880"/>
            <a:ext cx="741600" cy="859320"/>
          </xdr14:xfrm>
        </xdr:contentPart>
      </mc:Choice>
      <mc:Fallback xmlns="">
        <xdr:pic>
          <xdr:nvPicPr>
            <xdr:cNvPr id="39" name="Ink 38">
              <a:extLst>
                <a:ext uri="{FF2B5EF4-FFF2-40B4-BE49-F238E27FC236}">
                  <a16:creationId xmlns:a16="http://schemas.microsoft.com/office/drawing/2014/main" id="{504D2517-1567-B0DB-7650-4A3003959C5B}"/>
                </a:ext>
              </a:extLst>
            </xdr:cNvPr>
            <xdr:cNvPicPr/>
          </xdr:nvPicPr>
          <xdr:blipFill>
            <a:blip xmlns:r="http://schemas.openxmlformats.org/officeDocument/2006/relationships" r:embed="rId24"/>
            <a:stretch>
              <a:fillRect/>
            </a:stretch>
          </xdr:blipFill>
          <xdr:spPr>
            <a:xfrm>
              <a:off x="3946320" y="6987240"/>
              <a:ext cx="759240" cy="876960"/>
            </a:xfrm>
            <a:prstGeom prst="rect">
              <a:avLst/>
            </a:prstGeom>
          </xdr:spPr>
        </xdr:pic>
      </mc:Fallback>
    </mc:AlternateContent>
    <xdr:clientData/>
  </xdr:twoCellAnchor>
  <xdr:twoCellAnchor editAs="oneCell">
    <xdr:from>
      <xdr:col>6</xdr:col>
      <xdr:colOff>291188</xdr:colOff>
      <xdr:row>24</xdr:row>
      <xdr:rowOff>75841</xdr:rowOff>
    </xdr:from>
    <xdr:to>
      <xdr:col>7</xdr:col>
      <xdr:colOff>189320</xdr:colOff>
      <xdr:row>29</xdr:row>
      <xdr:rowOff>78752</xdr:rowOff>
    </xdr:to>
    <mc:AlternateContent xmlns:mc="http://schemas.openxmlformats.org/markup-compatibility/2006" xmlns:xdr14="http://schemas.microsoft.com/office/excel/2010/spreadsheetDrawing">
      <mc:Choice Requires="xdr14">
        <xdr:contentPart xmlns:r="http://schemas.openxmlformats.org/officeDocument/2006/relationships" r:id="rId25">
          <xdr14:nvContentPartPr>
            <xdr14:cNvPr id="40" name="Ink 39">
              <a:extLst>
                <a:ext uri="{FF2B5EF4-FFF2-40B4-BE49-F238E27FC236}">
                  <a16:creationId xmlns:a16="http://schemas.microsoft.com/office/drawing/2014/main" id="{3A5B74D3-5C4F-9B56-1E58-FD3D320AA9BA}"/>
                </a:ext>
              </a:extLst>
            </xdr14:cNvPr>
            <xdr14:cNvContentPartPr/>
          </xdr14:nvContentPartPr>
          <xdr14:nvPr macro=""/>
          <xdr14:xfrm>
            <a:off x="4748400" y="6975360"/>
            <a:ext cx="520920" cy="943200"/>
          </xdr14:xfrm>
        </xdr:contentPart>
      </mc:Choice>
      <mc:Fallback xmlns="">
        <xdr:pic>
          <xdr:nvPicPr>
            <xdr:cNvPr id="40" name="Ink 39">
              <a:extLst>
                <a:ext uri="{FF2B5EF4-FFF2-40B4-BE49-F238E27FC236}">
                  <a16:creationId xmlns:a16="http://schemas.microsoft.com/office/drawing/2014/main" id="{3A5B74D3-5C4F-9B56-1E58-FD3D320AA9BA}"/>
                </a:ext>
              </a:extLst>
            </xdr:cNvPr>
            <xdr:cNvPicPr/>
          </xdr:nvPicPr>
          <xdr:blipFill>
            <a:blip xmlns:r="http://schemas.openxmlformats.org/officeDocument/2006/relationships" r:embed="rId26"/>
            <a:stretch>
              <a:fillRect/>
            </a:stretch>
          </xdr:blipFill>
          <xdr:spPr>
            <a:xfrm>
              <a:off x="4739760" y="6966360"/>
              <a:ext cx="538560" cy="960840"/>
            </a:xfrm>
            <a:prstGeom prst="rect">
              <a:avLst/>
            </a:prstGeom>
          </xdr:spPr>
        </xdr:pic>
      </mc:Fallback>
    </mc:AlternateContent>
    <xdr:clientData/>
  </xdr:twoCellAnchor>
  <xdr:twoCellAnchor editAs="oneCell">
    <xdr:from>
      <xdr:col>8</xdr:col>
      <xdr:colOff>466977</xdr:colOff>
      <xdr:row>24</xdr:row>
      <xdr:rowOff>87361</xdr:rowOff>
    </xdr:from>
    <xdr:to>
      <xdr:col>10</xdr:col>
      <xdr:colOff>25745</xdr:colOff>
      <xdr:row>29</xdr:row>
      <xdr:rowOff>272</xdr:rowOff>
    </xdr:to>
    <mc:AlternateContent xmlns:mc="http://schemas.openxmlformats.org/markup-compatibility/2006" xmlns:xdr14="http://schemas.microsoft.com/office/excel/2010/spreadsheetDrawing">
      <mc:Choice Requires="xdr14">
        <xdr:contentPart xmlns:r="http://schemas.openxmlformats.org/officeDocument/2006/relationships" r:id="rId27">
          <xdr14:nvContentPartPr>
            <xdr14:cNvPr id="42" name="Ink 41">
              <a:extLst>
                <a:ext uri="{FF2B5EF4-FFF2-40B4-BE49-F238E27FC236}">
                  <a16:creationId xmlns:a16="http://schemas.microsoft.com/office/drawing/2014/main" id="{84D4B939-4F48-4080-4E63-E4B058F60615}"/>
                </a:ext>
              </a:extLst>
            </xdr14:cNvPr>
            <xdr14:cNvContentPartPr/>
          </xdr14:nvContentPartPr>
          <xdr14:nvPr macro=""/>
          <xdr14:xfrm>
            <a:off x="6206400" y="6986880"/>
            <a:ext cx="1158480" cy="853200"/>
          </xdr14:xfrm>
        </xdr:contentPart>
      </mc:Choice>
      <mc:Fallback xmlns="">
        <xdr:pic>
          <xdr:nvPicPr>
            <xdr:cNvPr id="42" name="Ink 41">
              <a:extLst>
                <a:ext uri="{FF2B5EF4-FFF2-40B4-BE49-F238E27FC236}">
                  <a16:creationId xmlns:a16="http://schemas.microsoft.com/office/drawing/2014/main" id="{84D4B939-4F48-4080-4E63-E4B058F60615}"/>
                </a:ext>
              </a:extLst>
            </xdr:cNvPr>
            <xdr:cNvPicPr/>
          </xdr:nvPicPr>
          <xdr:blipFill>
            <a:blip xmlns:r="http://schemas.openxmlformats.org/officeDocument/2006/relationships" r:embed="rId28"/>
            <a:stretch>
              <a:fillRect/>
            </a:stretch>
          </xdr:blipFill>
          <xdr:spPr>
            <a:xfrm>
              <a:off x="6197400" y="6977880"/>
              <a:ext cx="1176120" cy="870840"/>
            </a:xfrm>
            <a:prstGeom prst="rect">
              <a:avLst/>
            </a:prstGeom>
          </xdr:spPr>
        </xdr:pic>
      </mc:Fallback>
    </mc:AlternateContent>
    <xdr:clientData/>
  </xdr:twoCellAnchor>
  <xdr:twoCellAnchor editAs="oneCell">
    <xdr:from>
      <xdr:col>8</xdr:col>
      <xdr:colOff>449337</xdr:colOff>
      <xdr:row>24</xdr:row>
      <xdr:rowOff>62521</xdr:rowOff>
    </xdr:from>
    <xdr:to>
      <xdr:col>8</xdr:col>
      <xdr:colOff>559497</xdr:colOff>
      <xdr:row>24</xdr:row>
      <xdr:rowOff>138121</xdr:rowOff>
    </xdr:to>
    <mc:AlternateContent xmlns:mc="http://schemas.openxmlformats.org/markup-compatibility/2006" xmlns:xdr14="http://schemas.microsoft.com/office/excel/2010/spreadsheetDrawing">
      <mc:Choice Requires="xdr14">
        <xdr:contentPart xmlns:r="http://schemas.openxmlformats.org/officeDocument/2006/relationships" r:id="rId29">
          <xdr14:nvContentPartPr>
            <xdr14:cNvPr id="43" name="Ink 42">
              <a:extLst>
                <a:ext uri="{FF2B5EF4-FFF2-40B4-BE49-F238E27FC236}">
                  <a16:creationId xmlns:a16="http://schemas.microsoft.com/office/drawing/2014/main" id="{9DDDACAB-19EF-97EE-B041-7DE1AD13FB36}"/>
                </a:ext>
              </a:extLst>
            </xdr14:cNvPr>
            <xdr14:cNvContentPartPr/>
          </xdr14:nvContentPartPr>
          <xdr14:nvPr macro=""/>
          <xdr14:xfrm>
            <a:off x="6188760" y="6962040"/>
            <a:ext cx="110160" cy="75600"/>
          </xdr14:xfrm>
        </xdr:contentPart>
      </mc:Choice>
      <mc:Fallback xmlns="">
        <xdr:pic>
          <xdr:nvPicPr>
            <xdr:cNvPr id="43" name="Ink 42">
              <a:extLst>
                <a:ext uri="{FF2B5EF4-FFF2-40B4-BE49-F238E27FC236}">
                  <a16:creationId xmlns:a16="http://schemas.microsoft.com/office/drawing/2014/main" id="{9DDDACAB-19EF-97EE-B041-7DE1AD13FB36}"/>
                </a:ext>
              </a:extLst>
            </xdr:cNvPr>
            <xdr:cNvPicPr/>
          </xdr:nvPicPr>
          <xdr:blipFill>
            <a:blip xmlns:r="http://schemas.openxmlformats.org/officeDocument/2006/relationships" r:embed="rId30"/>
            <a:stretch>
              <a:fillRect/>
            </a:stretch>
          </xdr:blipFill>
          <xdr:spPr>
            <a:xfrm>
              <a:off x="6180120" y="6953400"/>
              <a:ext cx="127800" cy="93240"/>
            </a:xfrm>
            <a:prstGeom prst="rect">
              <a:avLst/>
            </a:prstGeom>
          </xdr:spPr>
        </xdr:pic>
      </mc:Fallback>
    </mc:AlternateContent>
    <xdr:clientData/>
  </xdr:twoCellAnchor>
  <xdr:twoCellAnchor editAs="oneCell">
    <xdr:from>
      <xdr:col>9</xdr:col>
      <xdr:colOff>456720</xdr:colOff>
      <xdr:row>3</xdr:row>
      <xdr:rowOff>2350920</xdr:rowOff>
    </xdr:from>
    <xdr:to>
      <xdr:col>9</xdr:col>
      <xdr:colOff>761640</xdr:colOff>
      <xdr:row>4</xdr:row>
      <xdr:rowOff>4880</xdr:rowOff>
    </xdr:to>
    <mc:AlternateContent xmlns:mc="http://schemas.openxmlformats.org/markup-compatibility/2006" xmlns:xdr14="http://schemas.microsoft.com/office/excel/2010/spreadsheetDrawing">
      <mc:Choice Requires="xdr14">
        <xdr:contentPart xmlns:r="http://schemas.openxmlformats.org/officeDocument/2006/relationships" r:id="rId31">
          <xdr14:nvContentPartPr>
            <xdr14:cNvPr id="45" name="Ink 44">
              <a:extLst>
                <a:ext uri="{FF2B5EF4-FFF2-40B4-BE49-F238E27FC236}">
                  <a16:creationId xmlns:a16="http://schemas.microsoft.com/office/drawing/2014/main" id="{DFC25D84-D820-80A3-2A51-EC8B30ACF596}"/>
                </a:ext>
              </a:extLst>
            </xdr14:cNvPr>
            <xdr14:cNvContentPartPr/>
          </xdr14:nvContentPartPr>
          <xdr14:nvPr macro=""/>
          <xdr14:xfrm>
            <a:off x="7009920" y="2838600"/>
            <a:ext cx="304920" cy="387000"/>
          </xdr14:xfrm>
        </xdr:contentPart>
      </mc:Choice>
      <mc:Fallback xmlns="">
        <xdr:pic>
          <xdr:nvPicPr>
            <xdr:cNvPr id="45" name="Ink 44">
              <a:extLst>
                <a:ext uri="{FF2B5EF4-FFF2-40B4-BE49-F238E27FC236}">
                  <a16:creationId xmlns:a16="http://schemas.microsoft.com/office/drawing/2014/main" id="{DFC25D84-D820-80A3-2A51-EC8B30ACF596}"/>
                </a:ext>
              </a:extLst>
            </xdr:cNvPr>
            <xdr:cNvPicPr/>
          </xdr:nvPicPr>
          <xdr:blipFill>
            <a:blip xmlns:r="http://schemas.openxmlformats.org/officeDocument/2006/relationships" r:embed="rId32"/>
            <a:stretch>
              <a:fillRect/>
            </a:stretch>
          </xdr:blipFill>
          <xdr:spPr>
            <a:xfrm>
              <a:off x="7001280" y="2829600"/>
              <a:ext cx="322560" cy="404640"/>
            </a:xfrm>
            <a:prstGeom prst="rect">
              <a:avLst/>
            </a:prstGeom>
          </xdr:spPr>
        </xdr:pic>
      </mc:Fallback>
    </mc:AlternateContent>
    <xdr:clientData/>
  </xdr:twoCellAnchor>
  <xdr:twoCellAnchor editAs="oneCell">
    <xdr:from>
      <xdr:col>15</xdr:col>
      <xdr:colOff>340400</xdr:colOff>
      <xdr:row>8</xdr:row>
      <xdr:rowOff>119960</xdr:rowOff>
    </xdr:from>
    <xdr:to>
      <xdr:col>15</xdr:col>
      <xdr:colOff>340760</xdr:colOff>
      <xdr:row>8</xdr:row>
      <xdr:rowOff>120320</xdr:rowOff>
    </xdr:to>
    <mc:AlternateContent xmlns:mc="http://schemas.openxmlformats.org/markup-compatibility/2006" xmlns:xdr14="http://schemas.microsoft.com/office/excel/2010/spreadsheetDrawing">
      <mc:Choice Requires="xdr14">
        <xdr:contentPart xmlns:r="http://schemas.openxmlformats.org/officeDocument/2006/relationships" r:id="rId33">
          <xdr14:nvContentPartPr>
            <xdr14:cNvPr id="46" name="Ink 45">
              <a:extLst>
                <a:ext uri="{FF2B5EF4-FFF2-40B4-BE49-F238E27FC236}">
                  <a16:creationId xmlns:a16="http://schemas.microsoft.com/office/drawing/2014/main" id="{8CCDD3D5-AF2F-1691-E159-02658D9F3671}"/>
                </a:ext>
              </a:extLst>
            </xdr14:cNvPr>
            <xdr14:cNvContentPartPr/>
          </xdr14:nvContentPartPr>
          <xdr14:nvPr macro=""/>
          <xdr14:xfrm>
            <a:off x="11699280" y="4041720"/>
            <a:ext cx="360" cy="360"/>
          </xdr14:xfrm>
        </xdr:contentPart>
      </mc:Choice>
      <mc:Fallback xmlns="">
        <xdr:pic>
          <xdr:nvPicPr>
            <xdr:cNvPr id="46" name="Ink 45">
              <a:extLst>
                <a:ext uri="{FF2B5EF4-FFF2-40B4-BE49-F238E27FC236}">
                  <a16:creationId xmlns:a16="http://schemas.microsoft.com/office/drawing/2014/main" id="{8CCDD3D5-AF2F-1691-E159-02658D9F3671}"/>
                </a:ext>
              </a:extLst>
            </xdr:cNvPr>
            <xdr:cNvPicPr/>
          </xdr:nvPicPr>
          <xdr:blipFill>
            <a:blip xmlns:r="http://schemas.openxmlformats.org/officeDocument/2006/relationships" r:embed="rId18"/>
            <a:stretch>
              <a:fillRect/>
            </a:stretch>
          </xdr:blipFill>
          <xdr:spPr>
            <a:xfrm>
              <a:off x="11690640" y="4033080"/>
              <a:ext cx="18000" cy="18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4:24:40.231"/>
    </inkml:context>
    <inkml:brush xml:id="br0">
      <inkml:brushProperty name="width" value="0.05" units="cm"/>
      <inkml:brushProperty name="height" value="0.05" units="cm"/>
      <inkml:brushProperty name="color" value="#004F8B"/>
    </inkml:brush>
  </inkml:definitions>
  <inkml:trace contextRef="#ctx0" brushRef="#br0">582 0 24575,'0'29'0,"0"3"0,8 43 0,6 29 0,-3-13 0,-5-36 0,-1 0 0,7 34 0,2 14 0,-3-12 0,-4-27 0,-2-1 0,-2 12 0,-2 7 0,0-5 0,4-2 0,-1 0 0,-2 0 0,-2 5 0,-2 0 0,-5-1 0,-3 1 0,1-8 0,2-8 0,-2 2 0,-4 24 0,-4 12 0,1-15 0,2-33 0,0-3 0,-3 12 0,-1 7 0,2-7 0,4-11 0,0-2 0,-4 16 0,-3 11 0,-2 3 0,-5 15 0,0 0 0,4-16 0,5-17 0,-1 2 0,-4 12 0,-5 21 0,-2 5 0,1-7 0,6-23 0,5-19 0,0-5 0,-5 15 0,-2 7 0,3-8 0,4-13 0,1-3 0,-6 14 0,2-6 0,6-20 0,1 5 0,11-54 0,2 5 0,0-17 0,8-45 0,-6 14 0,7-27 0,-6 34 0,-2 28 0,1 6 0,0 2 0,-2 6 0,0-1 0,-2 12 0,1 4 0,-1 1 0,0 3 0,2 1 0,-4 1 0,3 1 0,-2 1 0,3-2 0,-5 12 0,5-11 0,-2 17 0,2-15 0,0 4 0,0-5 0,0-1 0,0-4 0,0 0 0,0-4 0,0 0 0,0-1 0,0 1 0,0-1 0,0 1 0,0 0 0,0-1 0,0 1 0,0-4 0,3-4 0,0-5 0,2 1 0,1-3 0,-2 4 0,4-4 0,0 0 0,0-1 0,1-2 0,-2 4 0,2-3 0,-1 3 0,2-1 0,-2 0 0,2 2 0,-3 0 0,4-2 0,-5 5 0,3 0 0,-4 0 0,3 0 0,-4 0 0,6 0 0,-6 0 0,3-2 0,-3 1 0,4-6 0,-4 4 0,1 1 0,-1 1 0,0 2 0,0 1 0,-2-1 0,1-1 0,-1 2 0,0-1 0,1 3 0,-2-3 0,2 2 0,-2-1 0,2-1 0,-3 5 0,-3 0 0,-2 6 0,-1 1 0,-3 3 0,-5 7 0,4-2 0,-5 7 0,3-5 0,-1 4 0,1-2 0,-4 4 0,8-9 0,-1-3 0,5-4 0,0-1 0,0-2 0,-1 4 0,2-3 0,-2 3 0,3-3 0,-2 1 0,1-2 0,0 0 0,0 0 0,1-1 0,0 1 0,-1 0 0,2 0 0,-2-3 0,3 3 0,-2-5 0,2 2 0</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20:08:06.616"/>
    </inkml:context>
    <inkml:brush xml:id="br0">
      <inkml:brushProperty name="width" value="0.05" units="cm"/>
      <inkml:brushProperty name="height" value="0.05" units="cm"/>
      <inkml:brushProperty name="color" value="#004F8B"/>
    </inkml:brush>
  </inkml:definitions>
  <inkml:trace contextRef="#ctx0" brushRef="#br0">0 3 24575,'9'-3'0,"5"4"0,7 8 0,6 4 0,8 11 0,2 1 0,8 9 0,1-3 0,-11-3 0,4 4 0,-9-7 0,3 6 0,3-2 0,-6-2 0,4 5 0,-7-8 0,12 15 0,-9-13 0,7 9 0,-12-14 0,3 7 0,-3-7 0,5 14 0,-4-8 0,-1 6 0,1-3 0,-3 0 0,3 3 0,-7-5 0,3 5 0,-5-4 0,4 3 0,-3-3 0,0 0 0,-1 1 0,-5-2 0,4 0 0,-2 2 0,2-2 0,0 3 0,-1 0 0,4 1 0,-2-1 0,6 3 0,-7-3 0,6-1 0,-2 1 0,-1-5 0,0 4 0,-3-4 0,-1 1 0,1-2 0,1 0 0,-1 0 0,-1 0 0,2 1 0,-1-1 0,0 0 0,0-4 0,0 2 0,-2-4 0,3 5 0,-3-6 0,-1 2 0,2-3 0,-3 0 0,0-3 0,-1 1 0,1-1 0,-3 0 0,2 1 0,0-4 0,-1 4 0,1-1 0,0 2 0,-2 0 0,5 0 0,-4 0 0,7 7 0,-3-4 0,2 5 0,-4-8 0,0 1 0,-3-1 0,5 1 0,-4-1 0,1-2 0,-2-2 0,2-2 0,-4 0 0,3-2 0,-4 1 0,2-4 0,-2 2 0,2 0 0,-1-2 0,1 4 0,-2-1 0,2 1 0,-2-1 0,3 1 0,-2-2 0,0 3 0,-2-4 0,1 1 0,-3-3 0,0 1 0,2-1 0,-2 3 0,0-2 0,0 2 0,-3-3 0,4 0 0,-4 1 0,4-1 0,-4 0 0,3 1 0,-2-1 0,2-2 0,-3 2 0,2-1 0,0 1 0,0 0 0,0 1 0,1-1 0,-2 0 0,2-1 0,-3-9 0,2-10 0,5 5 0,5-3 0,6 16 0,5 2 0,0 2 0,8 0 0,-4 1 0,3-4 0,-4 0 0,-2-3 0,-4 0 0,0 0 0,-7 0 0,4 0 0,-1 0 0,-1 0 0,3 0 0,-3 0 0,4 0 0,-2 0 0,0 0 0,-1 0 0,0 0 0,-1 0 0,1 0 0,-2 0 0,0 0 0,-1 0 0,0 0 0,1 0 0,0 2 0,-1 1 0,1 3 0,0-3 0,-1 1 0,1-1 0,0 0 0,-3 2 0,2-2 0,-2 2 0,0-2 0,2-1 0,-4 0 0,1-1 0,-1 3 0,0-4 0,-2 3 0,2-3 0,-1 2 0,4-2 0,-3 2 0,3-2 0,-3 0 0,-1 0 0,-2 0 0,0 0 0,-3 0 0,1 0 0,0 0 0,0 0 0,-1 0 0,1 0 0,0 0 0,-3-3 0,1-8 0,-2 5 0,0-4 0</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20:08:10.017"/>
    </inkml:context>
    <inkml:brush xml:id="br0">
      <inkml:brushProperty name="width" value="0.05" units="cm"/>
      <inkml:brushProperty name="height" value="0.05" units="cm"/>
      <inkml:brushProperty name="color" value="#004F8B"/>
    </inkml:brush>
  </inkml:definitions>
  <inkml:trace contextRef="#ctx0" brushRef="#br0">50 95 24575,'12'10'0,"-1"-1"0,-1-1 0,-1-1 0,-1 0 0,1-2 0,-4 2 0,2-2 0,-3-3 0,-2 2 0,0-2 0,0 1 0,-1 0 0,3-2 0,-4 3 0,4-2 0,-4 2 0,4 1 0,-2-1 0,3 0 0,-3 1 0,2-3 0,-4 1 0,4-2 0,-3 2 0,3-2 0,-4 3 0,4-4 0,-3 0 0,0-2 0,-2-2 0,-2-3 0,-4 0 0,2-3 0,-5-2 0,3 1 0,-7-4 0,3 1 0,-2 1 0,3 0 0,0 3 0,3 3 0,0 0 0,3 3 0,0 2 0,1-2 0,0 1 0,2-1 0,-1 0 0,2 0 0,0-1 0,-2 1 0,2-1 0,-4 1 0,4 0 0,-4 1 0,1-1 0,-1 2 0,0-2 0,-1 1 0,1-1 0,0 4 0,-1-4 0,1 4 0,2-4 0,-2 3 0,5 0 0,4 3 0,2 0 0,5 3 0,-2 0 0,-1 0 0,1-2 0,0-1 0,-1-2 0,-2 0 0,2 0 0,-1 0 0,-1 0 0,2 0 0,-2 0 0,3 0 0,-3 0 0,2 0 0,-2 0 0,3 0 0,0 0 0,2 0 0,-2 0 0,3 0 0,-6 0 0,2 0 0,-4 0 0,4 0 0,-4 0 0,2 0 0,-3 0 0,1 0 0,-1 0 0,1 0 0,-1 0 0,0 0 0,0 0 0,0 0 0,0 0 0,0 0 0,1 0 0,-1 0 0,-2 0 0,0 0 0</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20:09:47.066"/>
    </inkml:context>
    <inkml:brush xml:id="br0">
      <inkml:brushProperty name="width" value="0.05" units="cm"/>
      <inkml:brushProperty name="height" value="0.05" units="cm"/>
      <inkml:brushProperty name="color" value="#004F8B"/>
    </inkml:brush>
  </inkml:definitions>
  <inkml:trace contextRef="#ctx0" brushRef="#br0">720 0 24575,'0'11'0,"-8"17"0,-9 10 0,-5-1 0,-16 24 0,13-33 0,-7 22 0,8-17 0,3-8 0,-3 6 0,9-9 0,-3-3 0,-1 2 0,8-5 0,-6-5 0,6 8 0,-2-10 0,-1 3 0,1 3 0,2-3 0,1 0 0,0 3 0,3-7 0,-6 7 0,7-6 0,-4 2 0,1-1 0,1-2 0,-4 7 0,5-6 0,-6 6 0,3-3 0,-1 3 0,-2 1 0,-1 12 0,-4-3 0,-4 16 0,5-15 0,3 6 0,5-19 0,-2 7 0,5-12 0,-5 3 0,2-4 0,2 4 0,-3-2 0,7 2 0,-3-7 0,3-1 0,0 0 0,-3-2 0,6 6 0,-6-7 0,6 7 0,-6-6 0,5 5 0,-4-5 0,4 4 0,-4-4 0,2 2 0,-1-8 0,2 1 0,2-10 0,0-3 0,0 0 0,3-7 0,1 2 0,0-4 0,3-5 0,-2 3 0,1 1 0,2 7 0,-5 4 0,3 4 0,-5 1 0,2 4 0,-3 0 0,0 8 0,0 10 0,0 5 0,0 4 0,0-5 0,0 2 0,0-5 0,0-1 0,0-4 0,-3 0 0,2 1 0,-5 2 0,3-2 0,-3 3 0,-1-3 0,1 3 0,0-3 0,0 3 0,0-4 0,-1 1 0,3-2 0,2 1 0,-1 0 0,3 0 0,-3 1 0,3-1 0,0 0 0,0 0 0,-3 0 0,3 5 0,-3-1 0,3 5 0,0 0 0,0 0 0,0 0 0,0 2 0,0-5 0,0-5 0,0-19 0,0 1 0,0-6 0,0 9 0,2 0 0,-1 0 0,4 0 0,-4 0 0,4 0 0,-5 0 0,6 3 0,-3 1 0,4-1 0,-1 0 0,0-7 0,0 0 0,1-5 0,4-5 0,-3 4 0,5-3 0,-6 8 0,3 1 0,-3 4 0,2-1 0,-2 4 0,2-3 0,-3 7 0,0-4 0,1 4 0,-1 0 0,0 0 0,0 0 0,0 0 0,0-3 0,0 2 0,1-5 0,-1 5 0,0-4 0,0 4 0,1-2 0,-1 3 0,0 0 0,0 0 0,0 0 0,0 0 0,0-4 0,0 4 0,0-7 0,1 3 0,-4-3 0,2 0 0,-1-1 0,3 1 0,-4 0 0,0 0 0,-1 3 0,-1-3 0,-1 6 0,-3-1 0,-6 2 0,2 3 0,-5 4 0,4 6 0,-5 2 0,6 2 0,-7 3 0,6-3 0,-5 3 0,5-4 0,-1 0 0,-2-4 0,5-1 0,-7 0 0,5-2 0,-4 2 0,5-3 0,-3-4 0,1 3 0,1-3 0,-4 0 0,5 2 0,-3-2 0,4 3 0,-4 1 0,7-1 0,-6 0 0,5-3 0,1 3 0,-2-6 0,4 5 0,-4-5 0,4 5 0,-4-5 0,4 5 0,-4-2 0,4 2 0,-4-2 0,4 2 0,-2-8 0,3 5 0,0-6 0</inkml:trace>
</inkml:ink>
</file>

<file path=xl/ink/ink1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20:09:49.867"/>
    </inkml:context>
    <inkml:brush xml:id="br0">
      <inkml:brushProperty name="width" value="0.05" units="cm"/>
      <inkml:brushProperty name="height" value="0.05" units="cm"/>
      <inkml:brushProperty name="color" value="#004F8B"/>
    </inkml:brush>
  </inkml:definitions>
  <inkml:trace contextRef="#ctx0" brushRef="#br0">1 1 24575,'0'0'0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4:25:11.240"/>
    </inkml:context>
    <inkml:brush xml:id="br0">
      <inkml:brushProperty name="width" value="0.05" units="cm"/>
      <inkml:brushProperty name="height" value="0.05" units="cm"/>
      <inkml:brushProperty name="color" value="#004F8B"/>
    </inkml:brush>
  </inkml:definitions>
  <inkml:trace contextRef="#ctx0" brushRef="#br0">2149 235 24575,'-22'-3'0,"-24"-8"0,3-2 0,-12-5 0,13 3 0,4 3 0,0-2 0,5 3 0,0-1 0,5 0 0,-2 4 0,1-3 0,-1 1 0,1 3 0,1-3 0,-2 3 0,1-1 0,-1 1 0,4 3 0,-2-1 0,6 2 0,-3-1 0,0 1 0,2 0 0,-1 2 0,2-5 0,0 5 0,-2-5 0,1 6 0,-5-3 0,5 0 0,-1 2 0,-1-2 0,3 3 0,-3 0 0,4 0 0,-1 0 0,-3 0 0,2 0 0,-2 0 0,4 0 0,-4 0 0,3 0 0,-6 0 0,4 0 0,-3 0 0,4 0 0,-5 0 0,3 3 0,-13 4 0,9 0 0,-5 3 0,13-3 0,2-2 0,-1 1 0,4 0 0,-2 0 0,3 1 0,-1-1 0,2 0 0,-1-1 0,-3 4 0,3-1 0,-3 3 0,0-5 0,3 5 0,-3-4 0,3 5 0,-3-6 0,2 6 0,-1-6 0,-1 4 0,2-2 0,-2-2 0,4 3 0,2-1 0,-3-1 0,3 3 0,-1-3 0,-1 4 0,4-2 0,-1 2 0,1-1 0,-1 6 0,2-4 0,-2 3 0,2 0 0,-1-2 0,3 2 0,-2 0 0,2-2 0,-1-1 0,0 5 0,3-6 0,-5 6 0,5-5 0,-2 4 0,0-3 0,1 2 0,0-4 0,1 7 0,0-3 0,0 3 0,0-1 0,2 0 0,-1 2 0,1 1 0,-2-1 0,0 3 0,2-5 0,-1 1 0,4 3 0,-5-3 0,5 4 0,-3-4 0,3-1 0,-2 0 0,2 2 0,-3 2 0,3-3 0,0 3 0,0-2 0,0 2 0,0-3 0,-2 3 0,2-3 0,-3 0 0,3-1 0,0 1 0,0 4 0,0-4 0,0 3 0,0-7 0,0 4 0,0-4 0,0 1 0,0 1 0,0-4 0,0 5 0,0-8 0,0 4 0,0-5 0,0 3 0,0 0 0,0-3 0,0 2 0,0-1 0,0 1 0,0 1 0,0-1 0,0 1 0,0 0 0,3 0 0,-1 0 0,1 0 0,0-1 0,0 4 0,2-3 0,-1 3 0,-2-3 0,3-2 0,-3 1 0,2-2 0,1 2 0,0 1 0,-1-3 0,0 2 0,0-2 0,1 7 0,1-3 0,2 0 0,0 0 0,0-2 0,-1 1 0,0 1 0,2-2 0,-2 1 0,-1-4 0,3 4 0,-5-6 0,4 5 0,-1-4 0,1 4 0,0-4 0,-1 3 0,0-4 0,0 2 0,-2-1 0,1 0 0,2 1 0,-4 0 0,5-1 0,-2 2 0,0-3 0,2 2 0,-2 0 0,2 3 0,0-4 0,-1 3 0,-1-4 0,2 4 0,-3-1 0,1-3 0,2 3 0,-4-3 0,0 0 0,2 1 0,-3-1 0,5 0 0,-2 0 0,2 0 0,0 0 0,0 0 0,3 4 0,-3-3 0,6 3 0,-3-1 0,1-2 0,-2 2 0,0-1 0,-1-2 0,2 1 0,-1-1 0,-1 2 0,2-1 0,-2 3 0,3-4 0,2 1 0,1 0 0,-2 0 0,0 0 0,4 1 0,-3-2 0,3 1 0,0-2 0,-2 0 0,4-1 0,-5 1 0,5 1 0,-8-4 0,2 5 0,-2-5 0,0 1 0,6 1 0,-8-3 0,9 6 0,-10-6 0,6 5 0,-3-1 0,3-1 0,0 2 0,0-4 0,3 4 0,-2-3 0,2 3 0,-6-4 0,2 2 0,-2-1 0,0-1 0,2 1 0,-1 1 0,1-2 0,5 0 0,-3-1 0,1 0 0,1 0 0,-3 0 0,6 3 0,-2-2 0,2 2 0,-2-3 0,2 0 0,-5 2 0,4-1 0,-5 1 0,7 1 0,-4-2 0,0 3 0,3-4 0,-2 0 0,3 0 0,-1 3 0,-3-3 0,4 3 0,-7-3 0,2 0 0,-2 3 0,0-3 0,-1 3 0,0-1 0,0-1 0,-4 1 0,4-2 0,-5 0 0,3 0 0,0 0 0,-3 0 0,3 0 0,0 0 0,-3 0 0,6 0 0,-6 0 0,6 0 0,-3 0 0,1 0 0,1-2 0,-2-2 0,3-2 0,-1-3 0,2 3 0,-2-5 0,1 5 0,0-5 0,0 1 0,-3-1 0,3-1 0,-5-3 0,2 4 0,0-3 0,-3 3 0,3-4 0,-3 4 0,4-7 0,-3 4 0,3-5 0,-2 1 0,4-5 0,-2 5 0,4-9 0,-6 0 0,6 1 0,-3-6 0,1 5 0,2 1 0,-6-1 0,2 1 0,1 0 0,-3 3 0,6-3 0,-7 8 0,4-8 0,0 3 0,-3-2 0,3-3 0,-4 3 0,1-1 0,0-4 0,0 3 0,0-2 0,0 3 0,0-4 0,-2 3 0,2-2 0,-6 3 0,3 0 0,-3 0 0,2 1 0,-2-2 0,0 2 0,1-5 0,-1 4 0,1-4 0,-1 1 0,1 2 0,-1-3 0,1 5 0,-1-1 0,0 0 0,-2 1 0,2-1 0,-4 0 0,3 4 0,-3-3 0,1 8 0,-2-5 0,0 4 0,0 0 0,0 1 0,0-1 0,0 0 0,0 3 0,0-2 0,-5 4 0,3-6 0,-8 2 0,4-1 0,-3 1 0,1-1 0,-1 0 0,-1 3 0,1-2 0,-1 4 0,-1-3 0,-4-2 0,4 8 0,-4-6 0,3 10 0,3-3 0,-3 3 0,4-3 0,-4 3 0,2 1 0,-1-1 0,-1 1 0,2-1 0,-4 0 0,4 3 0,-2-2 0,0 4 0,3-1 0,-5 2 0,4 0 0,-4 0 0,5 0 0,-3 0 0,3 0 0,0 0 0,0 0 0,-1 0 0,2 0 0,1 0 0,-1 0 0,1 0 0,-3 0 0,1 0 0,0 0 0,1 0 0,-2 0 0,5 0 0,2 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4:25:58.405"/>
    </inkml:context>
    <inkml:brush xml:id="br0">
      <inkml:brushProperty name="width" value="0.05" units="cm"/>
      <inkml:brushProperty name="height" value="0.05" units="cm"/>
      <inkml:brushProperty name="color" value="#004F8B"/>
    </inkml:brush>
  </inkml:definitions>
  <inkml:trace contextRef="#ctx0" brushRef="#br0">739 1 24575,'-29'6'0,"1"2"0,-11 12 0,12-5 0,-7 4 0,7-2 0,2-1 0,-5 1 0,3-3 0,0-1 0,4-2 0,0 2 0,3-6 0,1 5 0,1-5 0,0 2 0,3-4 0,-1 4 0,2-2 0,1 4 0,-2-2 0,2 3 0,0 0 0,1-1 0,-1 0 0,2-1 0,-3 1 0,3-5 0,-3 5 0,3-5 0,0 3 0,-6-1 0,8-2 0,-5 2 0,5-2 0,1-1 0,-1-2 0,3 2 0,-2-5 0,4 2 0,-2-2 0,2 0 0,1 0 0,-1 0 0,0 0 0,0 0 0,1 0 0,-1 0 0,3-2 0,-2-3 0,6-3 0,-1-3 0,2 0 0,2 0 0,-1 1 0,0-1 0,0 0 0,-1 1 0,0 1 0,0 1 0,-2 3 0,1 3 0,-2-3 0,2 3 0,-1-3 0,2 1 0,0 1 0,-3-1 0,2 4 0,-2-5 0,2 3 0,0-1 0,-2 3 0,1 5 0,-4 3 0,0 6 0,-4 0 0,-1 2 0,-3 0 0,2-4 0,-1 1 0,3-2 0,-2 0 0,3-2 0,0 1 0,-1-3 0,3 1 0,-2-1 0,5-2 0,-2 0 0,2-1 0,0 1 0,0 0 0,0 1 0,0-2 0,0 1 0,0 0 0,0 0 0,0 0 0,0 0 0,0-5 0,2-2 0,0-1 0,2-1 0,1 2 0,0 1 0,1-1 0,-3 2 0,1-2 0,0 1 0,1-1 0,0 2 0,0 0 0,-2 0 0,1 0 0,0 0 0,0 0 0,-1 0 0,1 0 0,0 0 0,-1 0 0,1 0 0,0 0 0,0 0 0,-1 0 0,3 0 0,1 0 0,-1 0 0,3 0 0,-4 0 0,3 0 0,-5 0 0,1 0 0,-2 0 0,0 0 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4:27:05.253"/>
    </inkml:context>
    <inkml:brush xml:id="br0">
      <inkml:brushProperty name="width" value="0.05" units="cm"/>
      <inkml:brushProperty name="height" value="0.05" units="cm"/>
      <inkml:brushProperty name="color" value="#004F8B"/>
    </inkml:brush>
  </inkml:definitions>
  <inkml:trace contextRef="#ctx0" brushRef="#br0">774 45 24575,'-16'0'0,"1"0"0,-2 0 0,0 0 0,-6 0 0,-1 0 0,-4 0 0,4 0 0,-2 0 0,9 0 0,-12 0 0,14 0 0,-8 0 0,8 2 0,-2 1 0,4 1 0,-1-2 0,3 1 0,-2 0 0,1 0 0,-3 2 0,7-3 0,-3 1 0,7 1 0,-4-1 0,1 2 0,2-2 0,-1 1 0,-3-3 0,2 1 0,-5 0 0,5-1 0,0 1 0,0-2 0,-1 0 0,-1 0 0,1 0 0,2 0 0,-2 0 0,1 0 0,1 0 0,-6 0 0,7 0 0,-6 0 0,4 0 0,1 0 0,-2 0 0,2 0 0,-3 0 0,3 0 0,-2 0 0,1 0 0,1 0 0,-2 0 0,3 0 0,-3 0 0,4 0 0,-3 0 0,0 0 0,-1 0 0,-1 0 0,2 0 0,0 0 0,0 0 0,-1 0 0,0 0 0,1 0 0,2 0 0,-2 0 0,3 0 0,-2 0 0,3 0 0,-1 0 0,5 0 0,2 0 0,7 0 0,-1 0 0,4 0 0,-3 0 0,3 0 0,-1 0 0,0-2 0,-2 2 0,-4-3 0,-1 1 0,0 2 0,2-5 0,-3 5 0,2-6 0,-3 0 0,3-4 0,1 0 0,1-1 0,0 0 0,1 1 0,-3 2 0,1-2 0,-2 7 0,1-1 0,-2 4 0,-3 1 0,-1 2 0,-1 0 0,-3 1 0,-3-1 0,3 2 0,-3-3 0,2 3 0,-3-2 0,0 2 0,2-2 0,-6 1 0,5-1 0,-3 3 0,4-3 0,-4 1 0,3-1 0,-10 7 0,9-3 0,-8 3 0,10-5 0,-1-2 0,2 1 0,-2-1 0,4 2 0,-4 0 0,4-2 0,1 1 0,2-4 0,2 7 0,2-4 0,2 7 0,-2-2 0,8 5 0,-6-4 0,3 4 0,-5-8 0,2 5 0,-2-5 0,1 0 0,-1-1 0,0-4 0,-1 2 0,1-2 0,0 0 0,0 0 0,-1 0 0,1 0 0,-1 0 0,1 0 0,0 0 0,-1 0 0,1 0 0,0 0 0,-1 0 0,1 0 0,-1 0 0,-1 2 0,-2-1 0,-4 1 0,-2-2 0,-3 0 0,-1 0 0,1 0 0,-2-3 0,0-2 0,0-2 0,-4-3 0,3 4 0,-1 0 0,6 2 0,-4 1 0,4-2 0,-2 0 0,6 0 0,-1 2 0,3-1 0,-2 3 0,3-3 0,-2 4 0,2-2 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4:28:23.482"/>
    </inkml:context>
    <inkml:brush xml:id="br0">
      <inkml:brushProperty name="width" value="0.05" units="cm"/>
      <inkml:brushProperty name="height" value="0.05" units="cm"/>
      <inkml:brushProperty name="color" value="#004F8B"/>
    </inkml:brush>
  </inkml:definitions>
  <inkml:trace contextRef="#ctx0" brushRef="#br0">736 548 24575,'-12'0'0,"3"0"0,-4-5 0,1 1 0,-4-4 0,-1-1 0,-6-2 0,-3-3 0,1 4 0,-7-4 0,-4-2 0,-1-4 0,-3-2 0,10 2 0,-8-10 0,12 5 0,-16-21 0,23 27 0,-6-13 0,14 20 0,-4-5 0,5 8 0,-4-7 0,6 10 0,-2-4 0,3 5 0,-4-3 0,6 0 0,-7 0 0,6 0 0,-6-2 0,3 4 0,-3-5 0,3 5 0,-2-1 0,3 1 0,-5-6 0,8 8 0,-1-5 0,3 7 0,1-1 0,-1 1 0,-1 0 0,1 1 0,-1-1 0,0 2 0,1 0 0,0-2 0,0 2 0,9 2 0,-2-1 0,4 5 0,-2-3 0,-2 0 0,-1 1 0,1-2 0,0 3 0,0 0 0,-2 0 0,1-1 0,-1 1 0,2 0 0,-2-1 0,2 1 0,-3 0 0,3 1 0,0-1 0,0-1 0,-1 1 0,1 0 0,0 0 0,0 0 0,0-1 0,-3 1 0,1 0 0,0-2 0,-2 1 0,2-2 0,-2 3 0,0-1 0,1 1 0,0 0 0,1 0 0,-2 0 0,0-5 0,0-7 0,0-5 0,0-2 0,-4-3 0,1 3 0,-4 0 0,1-4 0,1 6 0,-2-1 0,3 5 0,1-2 0,-3 4 0,3-1 0,-4 1 0,4 0 0,-3 1 0,2 1 0,1 1 0,-1-1 0,0 1 0,0-2 0,1 3 0,-1-2 0,2 1 0,-1 0 0,1 1 0,-2 2 0,1 0 0,-1 0 0,0 0 0,1 0 0,-1 0 0,1 0 0,-1 0 0,0 0 0,3 2 0,-2 1 0,2 1 0,1-1 0,2-1 0,1-2 0,4 0 0,-3 0 0,3 0 0,-2 0 0,3 0 0,-2 0 0,0-2 0,1 1 0,-2-1 0,-1 2 0,0 0 0,0 0 0,0 0 0,1 0 0,0 0 0,3 0 0,-4 0 0,4 0 0,-4 0 0,3 0 0,-3 0 0,4 0 0,-4 0 0,2 0 0,-2 0 0,1 0 0,-1 0 0,1 0 0,-1 0 0,-1 0 0,1 0 0,0 0 0,-1 2 0,1 1 0,-1 0 0,2-1 0,-2 0 0,1 0 0,-1 1 0,1 1 0,-1-3 0,-1 5 0,2-2 0,-3 3 0,3-4 0,-4 1 0,4-4 0,-4 5 0,3-3 0,0 3 0,1-2 0,-1 1 0,1-3 0,-3 1 0,-5-2 0,-2 0 0,-2 0 0,0 0 0,-3 0 0,-2 0 0,2 0 0,-7 0 0,10 0 0,-6 0 0,10 0 0,-3 0 0,3 0 0,-2 0 0,2 0 0,1 0 0,-1 0 0,0 0 0,1 0 0,-1 0 0,0 0 0,1 0 0,-1 0 0,1 0 0,-3-5 0,0 1 0,-1-3 0,-1 2 0,5-3 0,-5 5 0,5-5 0,-3 7 0,5-3 0,-2 3 0,2-1 0</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9:56:37.771"/>
    </inkml:context>
    <inkml:brush xml:id="br0">
      <inkml:brushProperty name="width" value="0.05" units="cm"/>
      <inkml:brushProperty name="height" value="0.05" units="cm"/>
      <inkml:brushProperty name="color" value="#004F8B"/>
    </inkml:brush>
  </inkml:definitions>
  <inkml:trace contextRef="#ctx0" brushRef="#br0">1435 1 24575,'0'6'0,"-1"1"0,0 0 0,-1 2 0,-2-2 0,0 2 0,-3 0 0,1-1 0,0 3 0,-2-2 0,1 3 0,-3 0 0,0 1 0,-1 2 0,0-2 0,0 2 0,-2 0 0,2 1 0,-1 1 0,0 3 0,3-3 0,-1 6 0,-4 4 0,6-5 0,-6 16 0,4-9 0,-3 10 0,-1-3 0,0 5 0,0 0 0,0 2 0,-3 1 0,3 4 0,-6 1 0,3 0 0,-4 3 0,3-7 0,0 7 0,0-7 0,0 7 0,-1-7 0,0 8 0,4-8 0,-5 4 0,6-6 0,-4 2 0,6-10 0,-4 3 0,5-9 0,0 4 0,-1 0 0,3-1 0,-3-1 0,3-3 0,-1 1 0,-1-5 0,3 1 0,-1-4 0,1 1 0,1-5 0,-1 2 0,0-2 0,0 0 0,-2 0 0,4 0 0,-2 0 0,1 0 0,-1 2 0,-1-1 0,-2 11 0,0-6 0,0 5 0,4-6 0,0-5 0,1 6 0,0-6 0,0 2 0,-1-2 0,3-1 0,-3-1 0,3 1 0,-2-4 0,0 10 0,1-9 0,-4 18 0,5-12 0,-4 12 0,2-4 0,-2 2 0,1-3 0,-1 2 0,2-6 0,0 1 0,-1-4 0,3-2 0,-2-2 0,0 1 0,-1-4 0,0 2 0,1 0 0,-1-2 0,1 2 0,-1-4 0,0 2 0,0 0 0,2-1 0,-1-1 0,2-1 0,-3 0 0,1-1 0,1 1 0,-1-2 0,1 0 0,-1-2 0,0 2 0,2-2 0,-2 2 0,1 2 0,1-1 0,-3 6 0,3-4 0,-1 3 0,0 1 0,1 0 0,-2 1 0,0 1 0,-1-4 0,0 5 0,0-5 0,0 4 0,0-1 0,1-1 0,-4 2 0,3-4 0,-2 5 0,0-2 0,1 2 0,-3 1 0,1 0 0,-6 10 0,5-10 0,-6 10 0,10-13 0,-2 5 0,0-5 0,1 1 0,-1-3 0,2 3 0,2-6 0,-1 4 0,3-7 0,-2 1 0,2-3 0,1-1 0,0-1 0,-1 2 0,2-2 0,0 1 0,1-1 0,-1 0 0,-2 2 0,3-2 0,-2 2 0,1 0 0,-2 1 0,3 1 0,-2-2 0,2 0 0,-2 0 0,1-2 0,-1 4 0,1-2 0,-2 3 0,1 1 0,-1 0 0,-1 3 0,1 0 0,-1 2 0,0-3 0,-1 2 0,3-5 0,-2-1 0,2-2 0,1-2 0,0 0 0,0 0 0,-1-1 0,2 1 0,-2-3 0,2 3 0,-3-1 0,1 1 0,0 0 0,-1 0 0,2 1 0,-2-1 0,2 0 0,-1 0 0,0 0 0,2 1 0,-3-1 0,2-2 0,0 0 0,-1-5 0,2-1 0,0-2 0,0 0 0,0-2 0,0-1 0,0 0 0,0-1 0,0 4 0,0-2 0,0 0 0,0 2 0,0-2 0,0 2 0,0-2 0,0-1 0,0 0 0,2-1 0,-2 2 0,3-3 0,-3 0 0,2 1 0,-2-1 0,2 0 0,-2 1 0,1 1 0,-1 4 0,0-1 0,0 4 0,0-2 0,0 2 0,1 1 0,0 8 0,0 1 0,-1 9 0,0-1 0,0 1 0,0 1 0,0 0 0,0 0 0,0 0 0,0-2 0,0 1 0,0-4 0,0 2 0,0-5 0,0 0 0,0-4 0,0 0 0,0-2 0,0 1 0,0-1 0,0 0 0,0 0 0,0 0 0,1-2 0,2 0 0,1-6 0,4 1 0,1-6 0,1 0 0,3-3 0,-1 1 0,2-2 0,0 3 0,-1-1 0,-1 3 0,-2-1 0,-1 4 0,-1-1 0,-4 4 0,0-2 0,0 3 0,-2-1 0,1 3 0,-1-3 0,-1 3 0,0-3 0,1 1 0,0 0 0,0 0 0,1 0 0,0 0 0,-2-1 0,2 3 0,-3-3 0,2 2 0,-1-2 0,0 0 0,0 0 0,0-1 0,-1 3 0,-4-1 0,0 2 0,0 0 0,-4 2 0,3 0 0,-3 3 0,2 1 0,0 1 0,0 0 0,0-1 0,1 0 0,-1 0 0,3 1 0,-3 0 0,3 0 0,-1-2 0,1 2 0,-1-3 0,0 1 0,-2-2 0,4 0 0,-4 1 0,1-1 0,0 1 0,0-1 0,0 1 0,1-1 0,-1 0 0,3-1 0,-1 1 0,0-3 0,2 3 0,-1-2 0,1 0 0,1 2 0,-1-1 0,1 1 0,0 0 0,0-1 0,0-1 0</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19:56:48.464"/>
    </inkml:context>
    <inkml:brush xml:id="br0">
      <inkml:brushProperty name="width" value="0.05" units="cm"/>
      <inkml:brushProperty name="height" value="0.05" units="cm"/>
      <inkml:brushProperty name="color" value="#004F8B"/>
    </inkml:brush>
  </inkml:definitions>
  <inkml:trace contextRef="#ctx0" brushRef="#br0">0 1 24575,'0'0'0</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20:07:44.646"/>
    </inkml:context>
    <inkml:brush xml:id="br0">
      <inkml:brushProperty name="width" value="0.05" units="cm"/>
      <inkml:brushProperty name="height" value="0.05" units="cm"/>
      <inkml:brushProperty name="color" value="#004F8B"/>
    </inkml:brush>
  </inkml:definitions>
  <inkml:trace contextRef="#ctx0" brushRef="#br0">1 2379 24575,'15'0'0,"-3"0"0,9-5 0,-5 3 0,5-9 0,-3 10 0,6-10 0,1 10 0,4-5 0,-2 6 0,-3 0 0,-2 0 0,-1 0 0,-3 0 0,-3 0 0,1 0 0,-2 0 0,-1 0 0,2 0 0,-3 0 0,3 0 0,-2 0 0,1-3 0,-1-2 0,-1 2 0,3-5 0,-1 5 0,3 0 0,-2-2 0,1 5 0,1-3 0,-4 3 0,2 0 0,-2 0 0,2-2 0,-2 1 0,2-2 0,-5 1 0,2 2 0,-4-3 0,4 3 0,-4 0 0,1 0 0,-3 0 0,1 0 0,-3 0 0,3 0 0,-3 0 0,3 0 0,-1 0 0,0 0 0,1 0 0,-1 0 0,-1 0 0,2 0 0,-3 0 0,1 0 0,-1 0 0,0 0 0,-1 0 0,-1-3 0,-1-5 0,-1-4 0,0-4 0,4-7 0,-1 9 0,2-6 0,-1 8 0,0 2 0,0-6 0,2 3 0,0-6 0,3-1 0,4-11 0,-6 6 0,5-9 0,-5 6 0,3 1 0,0 0 0,-2 5 0,2-1 0,-2-1 0,-1 2 0,2-1 0,0-4 0,1 0 0,3-9 0,-4 8 0,1-7 0,0 8 0,-1-3 0,1-1 0,0 0 0,-3 4 0,1 0 0,-1 5 0,3-1 0,-3 0 0,1-1 0,-1 2 0,0-2 0,1 5 0,-1-3 0,0 3 0,1-1 0,-3 2 0,3 2 0,-4 0 0,4 0 0,-4 0 0,5 0 0,-3 0 0,3-3 0,-2 3 0,0-3 0,1 0 0,1 2 0,1-5 0,0 5 0,-1-2 0,-2 3 0,0 0 0,-3 3 0,4 1 0,-4 0 0,2 1 0,-2-4 0,-1 2 0,4-3 0,-3-3 0,4 3 0,-3-6 0,4 5 0,-5-2 0,4 0 0,-3 5 0,3-5 0,-4 7 0,2-1 0,-2 1 0,-1 4 0,3-1 0,-2 2 0,1-5 0,-1 1 0,2-4 0,-2 2 0,4-3 0,-3-2 0,3 1 0,-1-2 0,-1 3 0,2 0 0,-3 1 0,2 1 0,-3-1 0,2 5 0,0-6 0,-2 6 0,2-1 0,0-1 0,-3 1 0,4-4 0,-2 2 0,0-3 0,3 0 0,-4 1 0,4-1 0,-3 0 0,0 3 0,2-2 0,-3 4 0,2 1 0,-3 1 0,1 2 0,0-1 0,0-1 0,-1 4 0,1-1 0,-1-1 0,1-1 0,-1 1 0,2-2 0,-1 2 0,2-1 0,-2-1 0,-1 4 0,-1-1 0,1-1 0,0-1 0,0 0 0,1-3 0,-1 4 0,-1-1 0,2-3 0,-3 3 0,2-8 0,1 3 0,-4 0 0,2 1 0,-2 2 0,2 0 0,-2 3 0,1 0 0,-1 7 0,-4 5 0,1 2 0,-4 5 0,2-5 0,0 2 0,0-3 0,0 3 0,-1-2 0,-1 3 0,-2 2 0,0-1 0,0 4 0,-3-4 0,3 4 0,0-4 0,1 0 0,1-1 0,0-2 0,3-2 0,1-1 0,-1-1 0,4 1 0,-3-1 0,3-3 0,2-4 0,2-4 0,4-3 0,-1 0 0,0 1 0,1-4 0,0 4 0,0-3 0,0-1 0,-2 3 0,1-3 0,-2 4 0,0 1 0,-2-1 0,1 4 0,-1-2 0,0 3 0,0 2 0,-3-2 0,3 2 0,-2-3 0,3 1 0,-1 2 0,0 0 0,-2 4 0,1 1 0,-2 5 0,0 0 0,0 3 0,0 2 0,0-3 0,0 3 0,-2-4 0,0 1 0,1 0 0,-2-1 0,2-1 0,1-1 0,-2-2 0,2 4 0,0-4 0,0 1 0,0 1 0,0 0 0,-2 3 0,2 0 0,-3-1 0,3 1 0,-4 0 0,4-1 0,-2-1 0,1-2 0,0-1 0,-1-1 0,2 0 0,0 1 0,0-1 0,0 0 0,0 3 0,0-2 0,0 2 0,0-3 0,0 0 0,0 1 0,0-15 0,0 7 0,0-11 0,0 10 0,0 0 0,0-1 0,0-1 0,0 1 0,0-4 0,0-1 0,0-1 0,0-1 0,0 2 0,0 1 0,0 1 0,0 2 0,0 1 0,0 1 0,0 0 0,0 0 0,0-1 0,0 1 0,0 0 0,0-1 0,0 1 0,0 0 0,0 0 0,2 2 0,-1 0 0,2 2 0,-2 0 0</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7-19T20:07:52.530"/>
    </inkml:context>
    <inkml:brush xml:id="br0">
      <inkml:brushProperty name="width" value="0.05" units="cm"/>
      <inkml:brushProperty name="height" value="0.05" units="cm"/>
      <inkml:brushProperty name="color" value="#004F8B"/>
    </inkml:brush>
  </inkml:definitions>
  <inkml:trace contextRef="#ctx0" brushRef="#br0">809 2611 24575,'-9'0'0,"-4"0"0,-2 0 0,-4 0 0,1 0 0,-2 0 0,0 0 0,0 0 0,-7 0 0,-1 0 0,-3 0 0,-4 0 0,8-3 0,-3 0 0,3-7 0,-1 1 0,1-1 0,2-1 0,3 7 0,2-4 0,-1 5 0,4-1 0,0 2 0,3 0 0,0 1 0,3-1 0,-2 2 0,4 0 0,-5 0 0,6 0 0,-5 0 0,1 0 0,1 0 0,-1 2 0,2 1 0,1 1 0,-4-1 0,4 2 0,-5-5 0,6 2 0,-4-2 0,4 0 0,-3 0 0,2 0 0,1 0 0,-1 0 0,3 0 0,0 0 0,0 0 0,0 0 0,1 0 0,0 0 0,1 0 0,2-1 0,1-2 0,1-1 0,0 0 0,0 0 0,0 0 0,0 0 0,0 0 0,0-3 0,0 0 0,0-6 0,2 3 0,0-6 0,3 6 0,-1-5 0,0 3 0,1-4 0,2 0 0,3-11 0,2 2 0,3-10 0,0-1 0,-1 8 0,3-11 0,-3 7 0,3-9 0,9-9 0,-6 2 0,9-5 0,-10 4 0,-1 15 0,8-25 0,-9 14 0,14-19 0,-8 5 0,4 2 0,-1-4 0,5-2 0,-4 3 0,0 10 0,-3-3 0,-2 14 0,0-6 0,1 2 0,-4 6 0,4 1 0,-3 3 0,8-9 0,-9 11 0,15-21 0,-13 16 0,14-13 0,-8 6 0,0-3 0,-5 7 0,7-16 0,-11 23 0,8-18 0,-6 16 0,-2-3 0,2 4 0,-7 6 0,0 4 0,-3 3 0,-2 1 0,0 6 0,-3-2 0,1 4 0,-2-1 0,1 3 0,-1-1 0,0 0 0,-2 1 0,2 1 0,-3-1 0,2 2 0,-2-3 0,2 0 0,-3 3 0,4 0 0,-1 1 0,-1 1 0,2 0 0,-3 1 0,2 2 0,0-3 0,-1 3 0,0-2 0,2 3 0,-2 0 0,2-1 0,-1 1 0,1-3 0,0 2 0,-1-1 0,2 0 0,0 0 0,-1 0 0,5-1 0,-3 1 0,3 1 0,-1-3 0,1 5 0,-2-4 0,0 3 0,1-3 0,-2 3 0,3-3 0,-3 3 0,0-1 0,-2 2 0,0 0 0,0-2 0,-3-2 0,1-3 0,-2-2 0,0 0 0,0 1 0,0 1 0,0 2 0,0-2 0,0 2 0,0 1 0,0 0 0,0-3 0,0 0 0,3-3 0,-1 1 0,0-1 0,2 0 0,-3 3 0,0 0 0,-1 3 0,0 0 0,0-1 0,0 1 0,0 0 0,0 0 0,0-1 0,0-1 0,0-2 0,0 1 0,0 0 0,0 3 0,0 0 0,0 3 0,0 6 0,-1 3 0,-2 1 0,-1 0 0,-2 0 0,2-1 0,-2 3 0,2-6 0,0 2 0,2-3 0,-1 1 0,0-1 0,1 0 0,-1 3 0,0-2 0,0 4 0,-2-2 0,1 1 0,0 1 0,-2-4 0,2 2 0,-4-1 0,4-1 0,-1-1 0,1-2 0,0-2 0,0 1 0,1-1 0,-2 4 0,2-1 0,-1 1 0,1 0 0,-1 1 0,0-1 0,0 0 0,2 1 0,-2-1 0,3 3 0,-4-2 0,-1 4 0,2-2 0,-2 3 0,0 0 0,1-1 0,-3-1 0,3-1 0,1-3 0,1 1 0,1-1 0,0 0 0,-2-1 0,4 0 0,-3-2 0,2 2 0,0 0 0,1 1 0,4-2 0,3 2 0,4-3 0,0 3 0,1-1 0,-4 0 0,0 1 0,-2-4 0,0 5 0,-1-5 0,-2 2 0,-1 0 0,2-2 0,-4 1 0,1-4 0,-1-1 0,0 0 0,0-3 0,2 2 0,1-4 0,0 4 0,2-4 0,-1 2 0,0-3 0,2 3 0,-1-2 0,1 3 0,-2-3 0,0 5 0,0-6 0,0 6 0,-2-6 0,2 3 0,-4-3 0,2 1 0,0-1 0,-2-2 0,2 0 0,0-4 0,-2 0 0,5-2 0,-5 5 0,2 1 0,-2 5 0,1 5 0,0-2 0,1 2 0,0 0 0,-2-2 0,3 3 0,0-2 0,0 2 0,1-2 0,-1 0 0,1-1 0,0 0 0,0 0 0,-3 3 0,1 4 0,-2 7 0,0 3 0,0 0 0,0 2 0,-2-5 0,0 6 0,-1-6 0,0 0 0,2-1 0,0-2 0,-1 1 0,1-3 0,-1 2 0,1-2 0,1 4 0,-2-4 0,0 2 0,1-1 0,0-1 0,1 2 0,-1-3 0,0 1 0,-1-1 0,0-2 0,2 2 0,-3-2 0,2 2 0,-3 1 0,4-1 0,-3 0 0,0 3 0,2 1 0,-3 1 0,3 1 0,-2-1 0,2 4 0,-3-3 0,4 3 0,-2-6 0,0 0 0,2-3 0,-2 1 0,2-1 0,0 0 0,0-3 0,0-8 0,0 1 0,0-7 0,0 8 0,0-2 0,0 3 0,0 0 0,0-1 0,0-4 0,0-2 0,2-5 0,1-3 0,2 3 0,2-7 0,-2 7 0,2-4 0,-1 7 0,-1 2 0,2 1 0,-1 1 0,-2 2 0,1 0 0,-3 3 0,0 0 0,0-1 0,-2 1 0,2 0 0,-4 2 0,-2 0 0,0 2 0,-4 2 0,2 1 0,-3 1 0,1 1 0,-1 0 0,1 0 0,0 2 0,-4 1 0,4 1 0,-3 2 0,3 0 0,-1-1 0,0 3 0,0-4 0,1-1 0,1 1 0,1-4 0,0 4 0,2-4 0,-2 2 0,4-3 0,-1 1 0,3-1 0,-4 0 0,3 1 0,-2-1 0,1 1 0,-2-1 0,-2 1 0,2-1 0,-2 1 0,2-3 0,0 2 0,1-4 0,1 4 0,1-4 0,4 2 0,-2-2 0,1 0 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5"/>
  <sheetViews>
    <sheetView showZeros="0" tabSelected="1" zoomScale="150" workbookViewId="0"/>
  </sheetViews>
  <sheetFormatPr defaultColWidth="9.109375" defaultRowHeight="13.2"/>
  <cols>
    <col min="1" max="1" width="1.77734375" style="1" customWidth="1"/>
    <col min="2" max="2" width="8.109375" style="1" customWidth="1"/>
    <col min="3" max="3" width="5.6640625" style="1" hidden="1" customWidth="1"/>
    <col min="4" max="4" width="2" style="1" hidden="1" customWidth="1"/>
    <col min="5" max="5" width="17.33203125" style="1" customWidth="1"/>
    <col min="6" max="6" width="14" style="1" customWidth="1"/>
    <col min="7" max="7" width="2.44140625" style="12" customWidth="1"/>
    <col min="8" max="8" width="8.44140625" style="1" customWidth="1"/>
    <col min="9" max="9" width="2.109375" style="12" customWidth="1"/>
    <col min="10" max="10" width="8.44140625" style="1" customWidth="1"/>
    <col min="11" max="11" width="11" style="1" customWidth="1"/>
    <col min="12" max="12" width="10.44140625" style="1" customWidth="1"/>
    <col min="13" max="13" width="10.6640625" style="1" customWidth="1"/>
    <col min="14" max="14" width="9.44140625" style="1" customWidth="1"/>
    <col min="15" max="16384" width="9.109375" style="1"/>
  </cols>
  <sheetData>
    <row r="1" spans="1:14">
      <c r="A1" s="1" t="s">
        <v>39</v>
      </c>
      <c r="G1" s="1"/>
      <c r="I1" s="1"/>
      <c r="K1" s="1" t="s">
        <v>41</v>
      </c>
    </row>
    <row r="2" spans="1:14" ht="15" customHeight="1">
      <c r="A2" s="160" t="s">
        <v>11</v>
      </c>
      <c r="C2" s="201" t="s">
        <v>6</v>
      </c>
      <c r="D2" s="201"/>
      <c r="E2" s="201"/>
      <c r="F2" s="201"/>
      <c r="G2" s="201"/>
      <c r="H2" s="201"/>
      <c r="I2" s="201"/>
      <c r="J2" s="201"/>
      <c r="K2" s="201" t="s">
        <v>29</v>
      </c>
      <c r="L2" s="201"/>
      <c r="M2" s="201"/>
      <c r="N2" s="201"/>
    </row>
    <row r="3" spans="1:14" ht="13.95" customHeight="1">
      <c r="A3" s="201" t="s">
        <v>5</v>
      </c>
      <c r="B3" s="201"/>
      <c r="C3" s="201" t="s">
        <v>6</v>
      </c>
      <c r="D3" s="201"/>
      <c r="E3" s="201"/>
      <c r="F3" s="201"/>
      <c r="G3" s="201"/>
      <c r="H3" s="201"/>
      <c r="I3" s="201"/>
      <c r="J3" s="201"/>
      <c r="K3" s="1" t="s">
        <v>30</v>
      </c>
    </row>
    <row r="4" spans="1:14" ht="183" customHeight="1" thickBot="1">
      <c r="A4" s="207"/>
      <c r="B4" s="201"/>
      <c r="C4" s="201"/>
      <c r="D4" s="201"/>
      <c r="E4" s="201"/>
      <c r="F4" s="201"/>
      <c r="G4" s="208"/>
      <c r="H4" s="208"/>
      <c r="I4" s="208"/>
      <c r="J4" s="208"/>
      <c r="K4" s="208"/>
      <c r="L4" s="209"/>
      <c r="M4" s="209"/>
      <c r="N4" s="209"/>
    </row>
    <row r="5" spans="1:14">
      <c r="A5" s="214" t="s">
        <v>32</v>
      </c>
      <c r="B5" s="215"/>
      <c r="C5" s="216"/>
      <c r="D5" s="223" t="s">
        <v>8</v>
      </c>
      <c r="E5" s="224"/>
      <c r="F5" s="225"/>
      <c r="G5" s="78"/>
      <c r="H5" s="13" t="s">
        <v>2</v>
      </c>
      <c r="I5" s="3"/>
      <c r="J5" s="25" t="s">
        <v>12</v>
      </c>
      <c r="K5" s="138"/>
      <c r="L5" s="139" t="s">
        <v>45</v>
      </c>
      <c r="M5" s="46" t="s">
        <v>48</v>
      </c>
      <c r="N5" s="42"/>
    </row>
    <row r="6" spans="1:14">
      <c r="A6" s="217"/>
      <c r="B6" s="218"/>
      <c r="C6" s="219"/>
      <c r="D6" s="226"/>
      <c r="E6" s="227"/>
      <c r="F6" s="228"/>
      <c r="G6" s="79" t="s">
        <v>3</v>
      </c>
      <c r="H6" s="6" t="s">
        <v>15</v>
      </c>
      <c r="I6" s="4" t="s">
        <v>3</v>
      </c>
      <c r="J6" s="24" t="s">
        <v>16</v>
      </c>
      <c r="K6" s="140" t="s">
        <v>26</v>
      </c>
      <c r="L6" s="141" t="s">
        <v>23</v>
      </c>
      <c r="M6" s="44" t="s">
        <v>13</v>
      </c>
      <c r="N6" s="45" t="s">
        <v>21</v>
      </c>
    </row>
    <row r="7" spans="1:14" ht="13.8" thickBot="1">
      <c r="A7" s="220"/>
      <c r="B7" s="221"/>
      <c r="C7" s="222"/>
      <c r="D7" s="229"/>
      <c r="E7" s="230"/>
      <c r="F7" s="231"/>
      <c r="G7" s="96" t="s">
        <v>46</v>
      </c>
      <c r="H7" s="97" t="s">
        <v>16</v>
      </c>
      <c r="I7" s="98" t="s">
        <v>46</v>
      </c>
      <c r="J7" s="99" t="s">
        <v>15</v>
      </c>
      <c r="K7" s="142" t="s">
        <v>13</v>
      </c>
      <c r="L7" s="141" t="s">
        <v>13</v>
      </c>
      <c r="M7" s="44" t="s">
        <v>24</v>
      </c>
      <c r="N7" s="100" t="s">
        <v>22</v>
      </c>
    </row>
    <row r="8" spans="1:14" ht="15" customHeight="1">
      <c r="A8" s="90"/>
      <c r="B8" s="91"/>
      <c r="C8" s="68"/>
      <c r="D8" s="68"/>
      <c r="E8" s="232"/>
      <c r="F8" s="233"/>
      <c r="G8" s="92"/>
      <c r="H8" s="68"/>
      <c r="I8" s="92"/>
      <c r="J8" s="68"/>
      <c r="K8" s="93">
        <f t="shared" ref="K8:K21" si="0">IF(AND(G8="-",I8="-"),J8-H8,IF(AND(I8="-",G8="+"),H8+J8,H8-J8))</f>
        <v>0</v>
      </c>
      <c r="L8" s="94">
        <f>IF(M8=0,0,$K$22)</f>
        <v>0</v>
      </c>
      <c r="M8" s="68">
        <f>POWER(K8,2)</f>
        <v>0</v>
      </c>
      <c r="N8" s="95"/>
    </row>
    <row r="9" spans="1:14" ht="15" customHeight="1">
      <c r="A9" s="29"/>
      <c r="B9" s="8"/>
      <c r="C9" s="5"/>
      <c r="D9" s="5"/>
      <c r="E9" s="212"/>
      <c r="F9" s="213"/>
      <c r="G9" s="4"/>
      <c r="H9" s="101"/>
      <c r="I9" s="4"/>
      <c r="J9" s="5"/>
      <c r="K9" s="14">
        <f t="shared" si="0"/>
        <v>0</v>
      </c>
      <c r="L9" s="33">
        <f>IF(M9=0,0,$K$22)</f>
        <v>0</v>
      </c>
      <c r="M9" s="5">
        <f t="shared" ref="M9:M21" si="1">POWER(K9,2)</f>
        <v>0</v>
      </c>
      <c r="N9" s="27"/>
    </row>
    <row r="10" spans="1:14" ht="15" customHeight="1">
      <c r="A10" s="29"/>
      <c r="B10" s="8"/>
      <c r="C10" s="5"/>
      <c r="D10" s="5"/>
      <c r="E10" s="212"/>
      <c r="F10" s="213"/>
      <c r="G10" s="4"/>
      <c r="H10" s="5"/>
      <c r="I10" s="4"/>
      <c r="J10" s="5"/>
      <c r="K10" s="14">
        <f t="shared" si="0"/>
        <v>0</v>
      </c>
      <c r="L10" s="143">
        <f>IF(M10=0,0,(0.92*$K$22))</f>
        <v>0</v>
      </c>
      <c r="M10" s="5">
        <f t="shared" si="1"/>
        <v>0</v>
      </c>
      <c r="N10" s="27"/>
    </row>
    <row r="11" spans="1:14" ht="15" customHeight="1">
      <c r="A11" s="29"/>
      <c r="B11" s="8"/>
      <c r="C11" s="5"/>
      <c r="D11" s="5"/>
      <c r="E11" s="212"/>
      <c r="F11" s="213"/>
      <c r="G11" s="4"/>
      <c r="H11" s="5"/>
      <c r="I11" s="4"/>
      <c r="J11" s="5"/>
      <c r="K11" s="14">
        <f t="shared" si="0"/>
        <v>0</v>
      </c>
      <c r="L11" s="143">
        <f>IF(M11=0,0,(0.8*$K$22))</f>
        <v>0</v>
      </c>
      <c r="M11" s="5">
        <f t="shared" si="1"/>
        <v>0</v>
      </c>
      <c r="N11" s="27"/>
    </row>
    <row r="12" spans="1:14" ht="15" customHeight="1">
      <c r="A12" s="29"/>
      <c r="B12" s="8"/>
      <c r="C12" s="5"/>
      <c r="D12" s="5"/>
      <c r="E12" s="212"/>
      <c r="F12" s="213"/>
      <c r="G12" s="4"/>
      <c r="H12" s="5"/>
      <c r="I12" s="4"/>
      <c r="J12" s="5"/>
      <c r="K12" s="14">
        <f t="shared" si="0"/>
        <v>0</v>
      </c>
      <c r="L12" s="143">
        <f>IF(M12=0,0,(0.72*$K$22))</f>
        <v>0</v>
      </c>
      <c r="M12" s="5">
        <f t="shared" si="1"/>
        <v>0</v>
      </c>
      <c r="N12" s="27"/>
    </row>
    <row r="13" spans="1:14" ht="15" customHeight="1">
      <c r="A13" s="29"/>
      <c r="B13" s="8"/>
      <c r="C13" s="5"/>
      <c r="D13" s="5"/>
      <c r="E13" s="212"/>
      <c r="F13" s="213"/>
      <c r="G13" s="4"/>
      <c r="H13" s="5"/>
      <c r="I13" s="4"/>
      <c r="J13" s="5"/>
      <c r="K13" s="14">
        <f t="shared" si="0"/>
        <v>0</v>
      </c>
      <c r="L13" s="33">
        <f t="shared" ref="L13:L21" si="2">IF(M13=0,0,($L$22))</f>
        <v>0</v>
      </c>
      <c r="M13" s="5">
        <f t="shared" si="1"/>
        <v>0</v>
      </c>
      <c r="N13" s="27"/>
    </row>
    <row r="14" spans="1:14" ht="15" customHeight="1">
      <c r="A14" s="29"/>
      <c r="B14" s="8"/>
      <c r="C14" s="5"/>
      <c r="D14" s="5"/>
      <c r="E14" s="212"/>
      <c r="F14" s="213"/>
      <c r="G14" s="4"/>
      <c r="H14" s="5"/>
      <c r="I14" s="4"/>
      <c r="J14" s="5"/>
      <c r="K14" s="14">
        <f t="shared" si="0"/>
        <v>0</v>
      </c>
      <c r="L14" s="33">
        <f t="shared" si="2"/>
        <v>0</v>
      </c>
      <c r="M14" s="5">
        <f t="shared" si="1"/>
        <v>0</v>
      </c>
      <c r="N14" s="27"/>
    </row>
    <row r="15" spans="1:14" ht="15" customHeight="1">
      <c r="A15" s="29"/>
      <c r="B15" s="8"/>
      <c r="C15" s="5"/>
      <c r="D15" s="5"/>
      <c r="E15" s="212"/>
      <c r="F15" s="213"/>
      <c r="G15" s="4"/>
      <c r="H15" s="5"/>
      <c r="I15" s="4"/>
      <c r="J15" s="5">
        <v>0</v>
      </c>
      <c r="K15" s="14">
        <f t="shared" si="0"/>
        <v>0</v>
      </c>
      <c r="L15" s="33">
        <f t="shared" si="2"/>
        <v>0</v>
      </c>
      <c r="M15" s="5">
        <f t="shared" si="1"/>
        <v>0</v>
      </c>
      <c r="N15" s="27"/>
    </row>
    <row r="16" spans="1:14" ht="15" customHeight="1">
      <c r="A16" s="29"/>
      <c r="B16" s="8"/>
      <c r="C16" s="5"/>
      <c r="D16" s="5"/>
      <c r="E16" s="212"/>
      <c r="F16" s="213"/>
      <c r="G16" s="4"/>
      <c r="H16" s="5"/>
      <c r="I16" s="4"/>
      <c r="J16" s="5"/>
      <c r="K16" s="14">
        <f t="shared" si="0"/>
        <v>0</v>
      </c>
      <c r="L16" s="33">
        <f t="shared" si="2"/>
        <v>0</v>
      </c>
      <c r="M16" s="5">
        <f t="shared" si="1"/>
        <v>0</v>
      </c>
      <c r="N16" s="27"/>
    </row>
    <row r="17" spans="1:14" ht="15" customHeight="1">
      <c r="A17" s="29"/>
      <c r="B17" s="8"/>
      <c r="C17" s="5"/>
      <c r="D17" s="5"/>
      <c r="E17" s="212"/>
      <c r="F17" s="213"/>
      <c r="G17" s="4"/>
      <c r="H17" s="5"/>
      <c r="I17" s="4"/>
      <c r="J17" s="5"/>
      <c r="K17" s="14">
        <f t="shared" si="0"/>
        <v>0</v>
      </c>
      <c r="L17" s="33">
        <f t="shared" si="2"/>
        <v>0</v>
      </c>
      <c r="M17" s="5">
        <f t="shared" si="1"/>
        <v>0</v>
      </c>
      <c r="N17" s="27"/>
    </row>
    <row r="18" spans="1:14" ht="15" customHeight="1">
      <c r="A18" s="29"/>
      <c r="B18" s="8"/>
      <c r="C18" s="5"/>
      <c r="D18" s="5"/>
      <c r="E18" s="212"/>
      <c r="F18" s="213"/>
      <c r="G18" s="4"/>
      <c r="H18" s="5"/>
      <c r="I18" s="4"/>
      <c r="J18" s="5"/>
      <c r="K18" s="14">
        <f t="shared" si="0"/>
        <v>0</v>
      </c>
      <c r="L18" s="33">
        <f t="shared" si="2"/>
        <v>0</v>
      </c>
      <c r="M18" s="5">
        <f t="shared" si="1"/>
        <v>0</v>
      </c>
      <c r="N18" s="27"/>
    </row>
    <row r="19" spans="1:14" ht="15" customHeight="1">
      <c r="A19" s="29"/>
      <c r="B19" s="8"/>
      <c r="C19" s="5"/>
      <c r="D19" s="5"/>
      <c r="E19" s="212"/>
      <c r="F19" s="213"/>
      <c r="G19" s="4"/>
      <c r="H19" s="5"/>
      <c r="I19" s="4"/>
      <c r="J19" s="5"/>
      <c r="K19" s="14">
        <f t="shared" si="0"/>
        <v>0</v>
      </c>
      <c r="L19" s="33">
        <f t="shared" si="2"/>
        <v>0</v>
      </c>
      <c r="M19" s="5">
        <f t="shared" si="1"/>
        <v>0</v>
      </c>
      <c r="N19" s="27"/>
    </row>
    <row r="20" spans="1:14" ht="15" customHeight="1">
      <c r="A20" s="29"/>
      <c r="B20" s="8"/>
      <c r="C20" s="5"/>
      <c r="D20" s="5"/>
      <c r="E20" s="212"/>
      <c r="F20" s="213"/>
      <c r="G20" s="4"/>
      <c r="H20" s="5"/>
      <c r="I20" s="4"/>
      <c r="J20" s="5"/>
      <c r="K20" s="14">
        <f t="shared" si="0"/>
        <v>0</v>
      </c>
      <c r="L20" s="33">
        <f t="shared" si="2"/>
        <v>0</v>
      </c>
      <c r="M20" s="5">
        <f t="shared" si="1"/>
        <v>0</v>
      </c>
      <c r="N20" s="27"/>
    </row>
    <row r="21" spans="1:14" ht="15" customHeight="1" thickBot="1">
      <c r="A21" s="29"/>
      <c r="B21" s="8"/>
      <c r="C21" s="5"/>
      <c r="D21" s="5"/>
      <c r="E21" s="212"/>
      <c r="F21" s="213"/>
      <c r="G21" s="4"/>
      <c r="H21" s="5"/>
      <c r="I21" s="4"/>
      <c r="J21" s="5"/>
      <c r="K21" s="14">
        <f t="shared" si="0"/>
        <v>0</v>
      </c>
      <c r="L21" s="33">
        <f t="shared" si="2"/>
        <v>0</v>
      </c>
      <c r="M21" s="5">
        <f t="shared" si="1"/>
        <v>0</v>
      </c>
      <c r="N21" s="27"/>
    </row>
    <row r="22" spans="1:14" ht="13.8" thickBot="1">
      <c r="A22" s="202" t="s">
        <v>14</v>
      </c>
      <c r="B22" s="203"/>
      <c r="C22" s="203"/>
      <c r="D22" s="203"/>
      <c r="E22" s="204"/>
      <c r="F22" s="37" t="s">
        <v>9</v>
      </c>
      <c r="G22" s="38"/>
      <c r="H22" s="39" cm="1">
        <f t="array" ref="H22">SUMPRODUCT(VALUE((G8:G21)&amp;1),H8:H21)</f>
        <v>0</v>
      </c>
      <c r="I22" s="38"/>
      <c r="J22" s="39" cm="1">
        <f t="array" ref="J22">SUMPRODUCT(VALUE((I8:I21)&amp;1),J8:J21)</f>
        <v>0</v>
      </c>
      <c r="K22" s="40">
        <f>SUM(K8:K21)</f>
        <v>0</v>
      </c>
      <c r="L22" s="50">
        <f>1.5*M22</f>
        <v>0</v>
      </c>
      <c r="M22" s="52">
        <f>SQRT(SUM(M8:M21))</f>
        <v>0</v>
      </c>
      <c r="N22" s="51"/>
    </row>
    <row r="23" spans="1:14" ht="13.8" thickBot="1">
      <c r="A23" s="205"/>
      <c r="B23" s="201"/>
      <c r="C23" s="201"/>
      <c r="D23" s="201"/>
      <c r="E23" s="206"/>
      <c r="F23" s="89" t="s">
        <v>10</v>
      </c>
      <c r="G23" s="88"/>
      <c r="H23" s="17"/>
      <c r="I23" s="16"/>
      <c r="J23" s="18"/>
      <c r="K23" s="48" t="s">
        <v>18</v>
      </c>
      <c r="L23" s="48" t="s">
        <v>23</v>
      </c>
      <c r="M23" s="53" t="s">
        <v>17</v>
      </c>
      <c r="N23" s="54" t="s">
        <v>28</v>
      </c>
    </row>
    <row r="24" spans="1:14">
      <c r="A24" s="205"/>
      <c r="B24" s="201"/>
      <c r="C24" s="201"/>
      <c r="D24" s="201"/>
      <c r="E24" s="206"/>
      <c r="F24" s="156" t="s">
        <v>20</v>
      </c>
      <c r="G24" s="110"/>
      <c r="H24" s="111"/>
      <c r="I24" s="110"/>
      <c r="J24" s="31"/>
      <c r="K24" s="23" t="s">
        <v>19</v>
      </c>
      <c r="L24"/>
      <c r="M24"/>
    </row>
    <row r="25" spans="1:14" ht="12" customHeight="1" thickBot="1">
      <c r="A25" s="210"/>
      <c r="B25" s="208"/>
      <c r="C25" s="208"/>
      <c r="D25" s="208"/>
      <c r="E25" s="211"/>
      <c r="F25" s="157"/>
      <c r="G25" s="198" t="s">
        <v>15</v>
      </c>
      <c r="H25" s="199"/>
      <c r="I25" s="198" t="s">
        <v>16</v>
      </c>
      <c r="J25" s="200"/>
      <c r="K25" s="47" t="s">
        <v>27</v>
      </c>
      <c r="L25" s="34"/>
    </row>
  </sheetData>
  <mergeCells count="27">
    <mergeCell ref="E10:F10"/>
    <mergeCell ref="A5:C7"/>
    <mergeCell ref="D5:F7"/>
    <mergeCell ref="E11:F11"/>
    <mergeCell ref="E8:F8"/>
    <mergeCell ref="E9:F9"/>
    <mergeCell ref="E13:F13"/>
    <mergeCell ref="E14:F14"/>
    <mergeCell ref="E15:F15"/>
    <mergeCell ref="E16:F16"/>
    <mergeCell ref="E12:F12"/>
    <mergeCell ref="G25:H25"/>
    <mergeCell ref="I25:J25"/>
    <mergeCell ref="A3:B3"/>
    <mergeCell ref="C2:J2"/>
    <mergeCell ref="C3:J3"/>
    <mergeCell ref="A22:E22"/>
    <mergeCell ref="A23:E23"/>
    <mergeCell ref="A24:E24"/>
    <mergeCell ref="A4:N4"/>
    <mergeCell ref="A25:E25"/>
    <mergeCell ref="E19:F19"/>
    <mergeCell ref="E20:F20"/>
    <mergeCell ref="E21:F21"/>
    <mergeCell ref="E18:F18"/>
    <mergeCell ref="K2:N2"/>
    <mergeCell ref="E17:F17"/>
  </mergeCells>
  <phoneticPr fontId="3" type="noConversion"/>
  <dataValidations count="1">
    <dataValidation type="list" allowBlank="1" showInputMessage="1" showErrorMessage="1" sqref="I8:I21 G8:G21" xr:uid="{DF23F101-590D-48AE-AA74-EDE7C6C19EDD}">
      <formula1>"+,-"</formula1>
    </dataValidation>
  </dataValidations>
  <pageMargins left="0.375" right="0.25" top="0.5" bottom="0.5" header="0.5" footer="0.5"/>
  <headerFooter>
    <oddHeader>&amp;L&amp;CTOLERANCE STACK ANALYSIS&amp;RSheet &amp;P of &amp;N</oddHeader>
    <oddFooter>&amp;L&amp;C&amp;R&amp;"Arial,Italic"&amp;9gd-t.com</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3"/>
  <sheetViews>
    <sheetView showZeros="0" zoomScale="125" workbookViewId="0">
      <selection activeCell="B1" sqref="B1"/>
    </sheetView>
  </sheetViews>
  <sheetFormatPr defaultColWidth="9.109375" defaultRowHeight="13.2"/>
  <cols>
    <col min="1" max="1" width="1.77734375" style="1" customWidth="1"/>
    <col min="2" max="2" width="8.33203125" style="1" customWidth="1"/>
    <col min="3" max="3" width="5.6640625" style="1" hidden="1" customWidth="1"/>
    <col min="4" max="4" width="2" style="1" hidden="1" customWidth="1"/>
    <col min="5" max="5" width="17.33203125" style="1" customWidth="1"/>
    <col min="6" max="6" width="13.33203125" style="1" customWidth="1"/>
    <col min="7" max="7" width="2.44140625" style="12" customWidth="1"/>
    <col min="8" max="8" width="8.44140625" style="1" customWidth="1"/>
    <col min="9" max="9" width="2.109375" style="12" customWidth="1"/>
    <col min="10" max="10" width="8.44140625" style="1" customWidth="1"/>
    <col min="11" max="11" width="11" style="1" customWidth="1"/>
    <col min="12" max="12" width="10.44140625" style="1" customWidth="1"/>
    <col min="13" max="13" width="10.6640625" style="1" customWidth="1"/>
    <col min="14" max="14" width="8" style="1" customWidth="1"/>
    <col min="15" max="16384" width="9.109375" style="1"/>
  </cols>
  <sheetData>
    <row r="1" spans="1:14">
      <c r="A1" s="1" t="s">
        <v>39</v>
      </c>
      <c r="G1" s="1"/>
      <c r="I1" s="1"/>
      <c r="K1" s="1" t="s">
        <v>7</v>
      </c>
    </row>
    <row r="2" spans="1:14" ht="15" customHeight="1">
      <c r="A2" s="1" t="s">
        <v>11</v>
      </c>
      <c r="C2" s="201" t="s">
        <v>6</v>
      </c>
      <c r="D2" s="201"/>
      <c r="E2" s="201"/>
      <c r="F2" s="201"/>
      <c r="G2" s="201"/>
      <c r="H2" s="201"/>
      <c r="I2" s="201"/>
      <c r="J2" s="201"/>
      <c r="K2" s="201" t="s">
        <v>29</v>
      </c>
      <c r="L2" s="201"/>
      <c r="M2" s="201"/>
      <c r="N2" s="201"/>
    </row>
    <row r="3" spans="1:14" ht="13.95" customHeight="1">
      <c r="A3" s="201" t="s">
        <v>5</v>
      </c>
      <c r="B3" s="201"/>
      <c r="C3" s="201" t="s">
        <v>6</v>
      </c>
      <c r="D3" s="201"/>
      <c r="E3" s="201"/>
      <c r="F3" s="201"/>
      <c r="G3" s="201"/>
      <c r="H3" s="201"/>
      <c r="I3" s="201"/>
      <c r="J3" s="201"/>
      <c r="K3" s="1" t="s">
        <v>30</v>
      </c>
    </row>
    <row r="4" spans="1:14" ht="168" customHeight="1" thickBot="1">
      <c r="A4" s="242" t="s">
        <v>31</v>
      </c>
      <c r="B4" s="242"/>
      <c r="C4" s="242"/>
      <c r="D4" s="242"/>
      <c r="E4" s="242"/>
      <c r="F4" s="242"/>
      <c r="G4" s="242"/>
      <c r="H4" s="242"/>
      <c r="I4" s="242"/>
      <c r="J4" s="242"/>
      <c r="K4" s="242"/>
      <c r="L4" s="243"/>
      <c r="M4" s="243"/>
      <c r="N4" s="243"/>
    </row>
    <row r="5" spans="1:14">
      <c r="A5" s="214" t="s">
        <v>32</v>
      </c>
      <c r="B5" s="215"/>
      <c r="C5" s="80"/>
      <c r="D5" s="2"/>
      <c r="E5" s="236" t="s">
        <v>8</v>
      </c>
      <c r="F5" s="237"/>
      <c r="G5" s="3"/>
      <c r="H5" s="13" t="s">
        <v>2</v>
      </c>
      <c r="I5" s="3"/>
      <c r="J5" s="25" t="s">
        <v>12</v>
      </c>
      <c r="K5" s="41"/>
      <c r="L5" s="41" t="s">
        <v>45</v>
      </c>
      <c r="M5" s="46" t="s">
        <v>48</v>
      </c>
      <c r="N5" s="42"/>
    </row>
    <row r="6" spans="1:14">
      <c r="A6" s="217"/>
      <c r="B6" s="218"/>
      <c r="C6" s="81"/>
      <c r="D6" s="244"/>
      <c r="E6" s="238"/>
      <c r="F6" s="239"/>
      <c r="G6" s="4" t="s">
        <v>3</v>
      </c>
      <c r="H6" s="6" t="s">
        <v>15</v>
      </c>
      <c r="I6" s="4" t="s">
        <v>3</v>
      </c>
      <c r="J6" s="24" t="s">
        <v>16</v>
      </c>
      <c r="K6" s="43" t="s">
        <v>26</v>
      </c>
      <c r="L6" s="43" t="s">
        <v>23</v>
      </c>
      <c r="M6" s="44" t="s">
        <v>13</v>
      </c>
      <c r="N6" s="45" t="s">
        <v>21</v>
      </c>
    </row>
    <row r="7" spans="1:14" ht="13.8" thickBot="1">
      <c r="A7" s="220"/>
      <c r="B7" s="221"/>
      <c r="C7" s="82"/>
      <c r="D7" s="245"/>
      <c r="E7" s="240"/>
      <c r="F7" s="241"/>
      <c r="G7" s="10" t="s">
        <v>4</v>
      </c>
      <c r="H7" s="19" t="s">
        <v>16</v>
      </c>
      <c r="I7" s="10" t="s">
        <v>4</v>
      </c>
      <c r="J7" s="26" t="s">
        <v>15</v>
      </c>
      <c r="K7" s="43" t="s">
        <v>13</v>
      </c>
      <c r="L7" s="43" t="s">
        <v>13</v>
      </c>
      <c r="M7" s="44" t="s">
        <v>24</v>
      </c>
      <c r="N7" s="45" t="s">
        <v>22</v>
      </c>
    </row>
    <row r="8" spans="1:14">
      <c r="A8" s="28"/>
      <c r="B8" s="20"/>
      <c r="C8" s="21"/>
      <c r="D8" s="21"/>
      <c r="E8" s="246"/>
      <c r="F8" s="247"/>
      <c r="G8" s="92"/>
      <c r="H8" s="68"/>
      <c r="I8" s="92"/>
      <c r="J8" s="68"/>
      <c r="K8" s="22">
        <f t="shared" ref="K8:K27" si="0">IF(AND(G8="-",I8="-"),J8-H8,IF(AND(I8="-",G8="+"),H8+J8,H8-J8))</f>
        <v>0</v>
      </c>
      <c r="L8" s="32">
        <f>IF(M8=0,0,$K$28)</f>
        <v>0</v>
      </c>
      <c r="M8" s="5">
        <f>POWER(K8,2)</f>
        <v>0</v>
      </c>
      <c r="N8" s="31"/>
    </row>
    <row r="9" spans="1:14">
      <c r="A9" s="29"/>
      <c r="B9" s="8"/>
      <c r="C9" s="5"/>
      <c r="D9" s="5"/>
      <c r="E9" s="212"/>
      <c r="F9" s="213"/>
      <c r="G9" s="4"/>
      <c r="H9" s="101"/>
      <c r="I9" s="4"/>
      <c r="J9" s="5"/>
      <c r="K9" s="14">
        <f t="shared" si="0"/>
        <v>0</v>
      </c>
      <c r="L9" s="33">
        <f>IF(M9=0,0,$K$28)</f>
        <v>0</v>
      </c>
      <c r="M9" s="5">
        <f t="shared" ref="M9:M27" si="1">POWER(K9,2)</f>
        <v>0</v>
      </c>
      <c r="N9" s="27"/>
    </row>
    <row r="10" spans="1:14">
      <c r="A10" s="29"/>
      <c r="B10" s="8"/>
      <c r="C10" s="5"/>
      <c r="D10" s="5"/>
      <c r="E10" s="212"/>
      <c r="F10" s="213"/>
      <c r="G10" s="4"/>
      <c r="H10" s="5"/>
      <c r="I10" s="4"/>
      <c r="J10" s="5"/>
      <c r="K10" s="14">
        <f t="shared" si="0"/>
        <v>0</v>
      </c>
      <c r="L10" s="143">
        <f>IF(M10=0,0,(0.92*$K$28))</f>
        <v>0</v>
      </c>
      <c r="M10" s="5">
        <f t="shared" si="1"/>
        <v>0</v>
      </c>
      <c r="N10" s="27"/>
    </row>
    <row r="11" spans="1:14">
      <c r="A11" s="29"/>
      <c r="B11" s="8"/>
      <c r="C11" s="5"/>
      <c r="D11" s="5"/>
      <c r="E11" s="212"/>
      <c r="F11" s="213"/>
      <c r="G11" s="4"/>
      <c r="H11" s="5"/>
      <c r="I11" s="4"/>
      <c r="J11" s="5"/>
      <c r="K11" s="14">
        <f t="shared" si="0"/>
        <v>0</v>
      </c>
      <c r="L11" s="143">
        <f>IF(M11=0,0,(0.8*$K$28))</f>
        <v>0</v>
      </c>
      <c r="M11" s="5">
        <f t="shared" si="1"/>
        <v>0</v>
      </c>
      <c r="N11" s="27"/>
    </row>
    <row r="12" spans="1:14">
      <c r="A12" s="29"/>
      <c r="B12" s="8"/>
      <c r="C12" s="5"/>
      <c r="D12" s="5"/>
      <c r="E12" s="212"/>
      <c r="F12" s="213"/>
      <c r="G12" s="4"/>
      <c r="H12" s="5"/>
      <c r="I12" s="4"/>
      <c r="J12" s="5"/>
      <c r="K12" s="14">
        <f t="shared" si="0"/>
        <v>0</v>
      </c>
      <c r="L12" s="143">
        <f>IF(M12=0,0,(0.72*$K$28))</f>
        <v>0</v>
      </c>
      <c r="M12" s="5">
        <f t="shared" si="1"/>
        <v>0</v>
      </c>
      <c r="N12" s="27"/>
    </row>
    <row r="13" spans="1:14">
      <c r="A13" s="29"/>
      <c r="B13" s="8"/>
      <c r="C13" s="5"/>
      <c r="D13" s="5"/>
      <c r="E13" s="212"/>
      <c r="F13" s="213"/>
      <c r="G13" s="4"/>
      <c r="H13" s="5"/>
      <c r="I13" s="4"/>
      <c r="J13" s="5"/>
      <c r="K13" s="14">
        <f t="shared" si="0"/>
        <v>0</v>
      </c>
      <c r="L13" s="33">
        <f t="shared" ref="L13:L27" si="2">IF(M13=0,0,($L$28))</f>
        <v>0</v>
      </c>
      <c r="M13" s="5">
        <f t="shared" si="1"/>
        <v>0</v>
      </c>
      <c r="N13" s="27"/>
    </row>
    <row r="14" spans="1:14">
      <c r="A14" s="29"/>
      <c r="B14" s="8"/>
      <c r="C14" s="5"/>
      <c r="D14" s="5"/>
      <c r="E14" s="212"/>
      <c r="F14" s="213"/>
      <c r="G14" s="4"/>
      <c r="H14" s="5"/>
      <c r="I14" s="4"/>
      <c r="J14" s="5"/>
      <c r="K14" s="14">
        <f t="shared" si="0"/>
        <v>0</v>
      </c>
      <c r="L14" s="33">
        <f t="shared" si="2"/>
        <v>0</v>
      </c>
      <c r="M14" s="5">
        <f t="shared" si="1"/>
        <v>0</v>
      </c>
      <c r="N14" s="27"/>
    </row>
    <row r="15" spans="1:14">
      <c r="A15" s="29"/>
      <c r="B15" s="8"/>
      <c r="C15" s="5"/>
      <c r="D15" s="5"/>
      <c r="E15" s="212"/>
      <c r="F15" s="213"/>
      <c r="G15" s="4"/>
      <c r="H15" s="5"/>
      <c r="I15" s="4"/>
      <c r="J15" s="5">
        <v>0</v>
      </c>
      <c r="K15" s="14">
        <f t="shared" si="0"/>
        <v>0</v>
      </c>
      <c r="L15" s="33">
        <f t="shared" si="2"/>
        <v>0</v>
      </c>
      <c r="M15" s="5">
        <f t="shared" si="1"/>
        <v>0</v>
      </c>
      <c r="N15" s="27"/>
    </row>
    <row r="16" spans="1:14">
      <c r="A16" s="29"/>
      <c r="B16" s="8"/>
      <c r="C16" s="5"/>
      <c r="D16" s="5"/>
      <c r="E16" s="212"/>
      <c r="F16" s="213"/>
      <c r="G16" s="4"/>
      <c r="H16" s="5"/>
      <c r="I16" s="4"/>
      <c r="J16" s="5"/>
      <c r="K16" s="14">
        <f t="shared" si="0"/>
        <v>0</v>
      </c>
      <c r="L16" s="33">
        <f t="shared" si="2"/>
        <v>0</v>
      </c>
      <c r="M16" s="5">
        <f t="shared" si="1"/>
        <v>0</v>
      </c>
      <c r="N16" s="27"/>
    </row>
    <row r="17" spans="1:14">
      <c r="A17" s="29"/>
      <c r="B17" s="8"/>
      <c r="C17" s="5"/>
      <c r="D17" s="5"/>
      <c r="E17" s="212"/>
      <c r="F17" s="213"/>
      <c r="G17" s="4"/>
      <c r="H17" s="5"/>
      <c r="I17" s="4"/>
      <c r="J17" s="5"/>
      <c r="K17" s="14">
        <f t="shared" si="0"/>
        <v>0</v>
      </c>
      <c r="L17" s="33">
        <f t="shared" si="2"/>
        <v>0</v>
      </c>
      <c r="M17" s="5">
        <f t="shared" si="1"/>
        <v>0</v>
      </c>
      <c r="N17" s="27"/>
    </row>
    <row r="18" spans="1:14">
      <c r="A18" s="29"/>
      <c r="B18" s="8"/>
      <c r="C18" s="5"/>
      <c r="D18" s="5"/>
      <c r="E18" s="212"/>
      <c r="F18" s="213"/>
      <c r="G18" s="4"/>
      <c r="H18" s="5"/>
      <c r="I18" s="4"/>
      <c r="J18" s="5"/>
      <c r="K18" s="14">
        <f t="shared" si="0"/>
        <v>0</v>
      </c>
      <c r="L18" s="33">
        <f t="shared" si="2"/>
        <v>0</v>
      </c>
      <c r="M18" s="5">
        <f t="shared" si="1"/>
        <v>0</v>
      </c>
      <c r="N18" s="27"/>
    </row>
    <row r="19" spans="1:14">
      <c r="A19" s="29"/>
      <c r="B19" s="8"/>
      <c r="C19" s="5"/>
      <c r="D19" s="5"/>
      <c r="E19" s="212"/>
      <c r="F19" s="213"/>
      <c r="G19" s="4"/>
      <c r="H19" s="5"/>
      <c r="I19" s="4"/>
      <c r="J19" s="5"/>
      <c r="K19" s="14">
        <f t="shared" si="0"/>
        <v>0</v>
      </c>
      <c r="L19" s="33">
        <f t="shared" si="2"/>
        <v>0</v>
      </c>
      <c r="M19" s="5">
        <f t="shared" si="1"/>
        <v>0</v>
      </c>
      <c r="N19" s="27"/>
    </row>
    <row r="20" spans="1:14">
      <c r="A20" s="29"/>
      <c r="B20" s="8"/>
      <c r="C20" s="5"/>
      <c r="D20" s="5"/>
      <c r="E20" s="212"/>
      <c r="F20" s="213"/>
      <c r="G20" s="4"/>
      <c r="H20" s="5"/>
      <c r="I20" s="4"/>
      <c r="J20" s="5"/>
      <c r="K20" s="14">
        <f t="shared" si="0"/>
        <v>0</v>
      </c>
      <c r="L20" s="33">
        <f t="shared" si="2"/>
        <v>0</v>
      </c>
      <c r="M20" s="5">
        <f t="shared" si="1"/>
        <v>0</v>
      </c>
      <c r="N20" s="27"/>
    </row>
    <row r="21" spans="1:14">
      <c r="A21" s="29"/>
      <c r="B21" s="8"/>
      <c r="C21" s="5"/>
      <c r="D21" s="5"/>
      <c r="E21" s="212"/>
      <c r="F21" s="213"/>
      <c r="G21" s="4"/>
      <c r="H21" s="5"/>
      <c r="I21" s="4"/>
      <c r="J21" s="5"/>
      <c r="K21" s="14">
        <f t="shared" si="0"/>
        <v>0</v>
      </c>
      <c r="L21" s="33">
        <f t="shared" si="2"/>
        <v>0</v>
      </c>
      <c r="M21" s="5">
        <f t="shared" si="1"/>
        <v>0</v>
      </c>
      <c r="N21" s="27"/>
    </row>
    <row r="22" spans="1:14">
      <c r="A22" s="29"/>
      <c r="B22" s="8"/>
      <c r="C22" s="5"/>
      <c r="D22" s="5"/>
      <c r="E22" s="212"/>
      <c r="F22" s="213"/>
      <c r="G22" s="4"/>
      <c r="H22" s="5"/>
      <c r="I22" s="4"/>
      <c r="J22" s="5"/>
      <c r="K22" s="14">
        <f t="shared" si="0"/>
        <v>0</v>
      </c>
      <c r="L22" s="33">
        <f t="shared" si="2"/>
        <v>0</v>
      </c>
      <c r="M22" s="5">
        <f t="shared" si="1"/>
        <v>0</v>
      </c>
      <c r="N22" s="27"/>
    </row>
    <row r="23" spans="1:14">
      <c r="A23" s="29"/>
      <c r="B23" s="8"/>
      <c r="C23" s="5"/>
      <c r="D23" s="5"/>
      <c r="E23" s="212"/>
      <c r="F23" s="213"/>
      <c r="G23" s="4"/>
      <c r="H23" s="5"/>
      <c r="I23" s="4"/>
      <c r="J23" s="5"/>
      <c r="K23" s="14">
        <f t="shared" si="0"/>
        <v>0</v>
      </c>
      <c r="L23" s="33">
        <f t="shared" si="2"/>
        <v>0</v>
      </c>
      <c r="M23" s="5">
        <f t="shared" si="1"/>
        <v>0</v>
      </c>
      <c r="N23" s="27"/>
    </row>
    <row r="24" spans="1:14">
      <c r="A24" s="29"/>
      <c r="B24" s="8"/>
      <c r="C24" s="5"/>
      <c r="D24" s="5"/>
      <c r="E24" s="212"/>
      <c r="F24" s="213"/>
      <c r="G24" s="4"/>
      <c r="H24" s="5"/>
      <c r="I24" s="4"/>
      <c r="J24" s="5"/>
      <c r="K24" s="14">
        <f t="shared" si="0"/>
        <v>0</v>
      </c>
      <c r="L24" s="33">
        <f t="shared" si="2"/>
        <v>0</v>
      </c>
      <c r="M24" s="5">
        <f t="shared" si="1"/>
        <v>0</v>
      </c>
      <c r="N24" s="27"/>
    </row>
    <row r="25" spans="1:14">
      <c r="A25" s="29"/>
      <c r="B25" s="8"/>
      <c r="C25" s="5"/>
      <c r="D25" s="5"/>
      <c r="E25" s="212"/>
      <c r="F25" s="213"/>
      <c r="G25" s="4"/>
      <c r="H25" s="5"/>
      <c r="I25" s="4"/>
      <c r="J25" s="5"/>
      <c r="K25" s="14">
        <f t="shared" si="0"/>
        <v>0</v>
      </c>
      <c r="L25" s="33">
        <f t="shared" si="2"/>
        <v>0</v>
      </c>
      <c r="M25" s="5">
        <f t="shared" si="1"/>
        <v>0</v>
      </c>
      <c r="N25" s="27"/>
    </row>
    <row r="26" spans="1:14">
      <c r="A26" s="29"/>
      <c r="B26" s="8"/>
      <c r="C26" s="5"/>
      <c r="D26" s="5"/>
      <c r="E26" s="212"/>
      <c r="F26" s="213"/>
      <c r="G26" s="4"/>
      <c r="H26" s="5"/>
      <c r="I26" s="4"/>
      <c r="J26" s="5"/>
      <c r="K26" s="14">
        <f t="shared" si="0"/>
        <v>0</v>
      </c>
      <c r="L26" s="33">
        <f t="shared" si="2"/>
        <v>0</v>
      </c>
      <c r="M26" s="5">
        <f t="shared" si="1"/>
        <v>0</v>
      </c>
      <c r="N26" s="27"/>
    </row>
    <row r="27" spans="1:14" ht="13.8" thickBot="1">
      <c r="A27" s="30"/>
      <c r="B27" s="9"/>
      <c r="C27" s="7"/>
      <c r="D27" s="7"/>
      <c r="E27" s="234"/>
      <c r="F27" s="235"/>
      <c r="G27" s="10"/>
      <c r="H27" s="11"/>
      <c r="I27" s="10"/>
      <c r="J27" s="11"/>
      <c r="K27" s="35">
        <f t="shared" si="0"/>
        <v>0</v>
      </c>
      <c r="L27" s="36">
        <f t="shared" si="2"/>
        <v>0</v>
      </c>
      <c r="M27" s="11">
        <f t="shared" si="1"/>
        <v>0</v>
      </c>
      <c r="N27" s="49"/>
    </row>
    <row r="28" spans="1:14" ht="13.8" thickBot="1">
      <c r="A28" s="202" t="s">
        <v>14</v>
      </c>
      <c r="B28" s="203"/>
      <c r="C28" s="203"/>
      <c r="D28" s="203"/>
      <c r="E28" s="204"/>
      <c r="F28" s="37" t="s">
        <v>9</v>
      </c>
      <c r="G28" s="38"/>
      <c r="H28" s="39" cm="1">
        <f t="array" ref="H28">SUMPRODUCT(VALUE((G14:G27)&amp;1),H14:H27)</f>
        <v>0</v>
      </c>
      <c r="I28" s="38"/>
      <c r="J28" s="39" cm="1">
        <f t="array" ref="J28">SUMPRODUCT(VALUE((I14:I27)&amp;1),J14:J27)</f>
        <v>0</v>
      </c>
      <c r="K28" s="40">
        <f>SUM(K8:K27)</f>
        <v>0</v>
      </c>
      <c r="L28" s="50">
        <f>1.5*M28</f>
        <v>0</v>
      </c>
      <c r="M28" s="52">
        <f>SQRT(SUM(M8:M27))</f>
        <v>0</v>
      </c>
      <c r="N28" s="51"/>
    </row>
    <row r="29" spans="1:14" ht="13.8" thickBot="1">
      <c r="A29" s="205"/>
      <c r="B29" s="201"/>
      <c r="C29" s="201"/>
      <c r="D29" s="201"/>
      <c r="E29" s="206"/>
      <c r="F29" s="15" t="s">
        <v>10</v>
      </c>
      <c r="G29" s="16"/>
      <c r="H29" s="17"/>
      <c r="I29" s="16"/>
      <c r="J29" s="18"/>
      <c r="K29" s="83" t="s">
        <v>18</v>
      </c>
      <c r="L29" s="83" t="s">
        <v>23</v>
      </c>
      <c r="M29" s="84" t="s">
        <v>17</v>
      </c>
      <c r="N29" s="85" t="s">
        <v>28</v>
      </c>
    </row>
    <row r="30" spans="1:14">
      <c r="A30" s="205"/>
      <c r="B30" s="201"/>
      <c r="C30" s="201"/>
      <c r="D30" s="201"/>
      <c r="E30" s="206"/>
      <c r="F30" s="156" t="s">
        <v>20</v>
      </c>
      <c r="G30" s="110"/>
      <c r="H30" s="111"/>
      <c r="I30" s="110"/>
      <c r="J30" s="31"/>
      <c r="K30" s="23" t="s">
        <v>19</v>
      </c>
      <c r="L30" s="86"/>
      <c r="M30" s="86"/>
      <c r="N30" s="87"/>
    </row>
    <row r="31" spans="1:14" ht="12" customHeight="1" thickBot="1">
      <c r="A31" s="210"/>
      <c r="B31" s="208"/>
      <c r="C31" s="208"/>
      <c r="D31" s="208"/>
      <c r="E31" s="211"/>
      <c r="F31" s="157"/>
      <c r="G31" s="198" t="s">
        <v>15</v>
      </c>
      <c r="H31" s="199"/>
      <c r="I31" s="198" t="s">
        <v>16</v>
      </c>
      <c r="J31" s="200"/>
      <c r="K31" s="47" t="s">
        <v>27</v>
      </c>
      <c r="L31" s="34"/>
    </row>
    <row r="33" spans="11:11" ht="15.6">
      <c r="K33" s="55"/>
    </row>
  </sheetData>
  <mergeCells count="34">
    <mergeCell ref="E20:F20"/>
    <mergeCell ref="A5:B7"/>
    <mergeCell ref="E5:F7"/>
    <mergeCell ref="C2:J2"/>
    <mergeCell ref="K2:N2"/>
    <mergeCell ref="A3:B3"/>
    <mergeCell ref="C3:J3"/>
    <mergeCell ref="A4:N4"/>
    <mergeCell ref="D6:D7"/>
    <mergeCell ref="E19:F19"/>
    <mergeCell ref="E8:F8"/>
    <mergeCell ref="E9:F9"/>
    <mergeCell ref="E10:F10"/>
    <mergeCell ref="E11:F11"/>
    <mergeCell ref="E12:F12"/>
    <mergeCell ref="E13:F13"/>
    <mergeCell ref="E14:F14"/>
    <mergeCell ref="E15:F15"/>
    <mergeCell ref="E16:F16"/>
    <mergeCell ref="E17:F17"/>
    <mergeCell ref="E18:F18"/>
    <mergeCell ref="I31:J31"/>
    <mergeCell ref="E21:F21"/>
    <mergeCell ref="E22:F22"/>
    <mergeCell ref="E23:F23"/>
    <mergeCell ref="E24:F24"/>
    <mergeCell ref="E25:F25"/>
    <mergeCell ref="E26:F26"/>
    <mergeCell ref="E27:F27"/>
    <mergeCell ref="A31:E31"/>
    <mergeCell ref="A28:E28"/>
    <mergeCell ref="A29:E29"/>
    <mergeCell ref="A30:E30"/>
    <mergeCell ref="G31:H31"/>
  </mergeCells>
  <phoneticPr fontId="16" type="noConversion"/>
  <dataValidations count="1">
    <dataValidation type="list" allowBlank="1" showInputMessage="1" showErrorMessage="1" sqref="G8:G21 I8:I21" xr:uid="{46EF741C-8336-FA4E-B46A-AAF0E4FFC07F}">
      <formula1>"+,-"</formula1>
    </dataValidation>
  </dataValidations>
  <pageMargins left="0.75" right="0.75" top="1" bottom="1" header="0.5" footer="0.5"/>
  <ignoredErrors>
    <ignoredError sqref="L26" unlockedFormula="1"/>
  </ignoredErrors>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1"/>
  <sheetViews>
    <sheetView showZeros="0" zoomScale="138" workbookViewId="0">
      <selection activeCell="B1" sqref="B1"/>
    </sheetView>
  </sheetViews>
  <sheetFormatPr defaultColWidth="11.44140625" defaultRowHeight="13.2"/>
  <cols>
    <col min="1" max="1" width="1.6640625" customWidth="1"/>
    <col min="2" max="2" width="4.44140625" customWidth="1"/>
    <col min="3" max="3" width="1.77734375" customWidth="1"/>
    <col min="4" max="4" width="2" customWidth="1"/>
    <col min="5" max="5" width="26.77734375" customWidth="1"/>
    <col min="6" max="6" width="21.6640625" customWidth="1"/>
    <col min="7" max="8" width="9.109375" customWidth="1"/>
    <col min="9" max="9" width="10.44140625" bestFit="1" customWidth="1"/>
    <col min="10" max="10" width="10.44140625" customWidth="1"/>
    <col min="11" max="11" width="10" bestFit="1" customWidth="1"/>
    <col min="12" max="12" width="10.44140625" bestFit="1" customWidth="1"/>
    <col min="13" max="13" width="7.6640625" bestFit="1" customWidth="1"/>
    <col min="14" max="14" width="12.77734375" bestFit="1" customWidth="1"/>
    <col min="16" max="16" width="7" customWidth="1"/>
  </cols>
  <sheetData>
    <row r="1" spans="1:14">
      <c r="A1" s="1" t="s">
        <v>39</v>
      </c>
      <c r="B1" s="1"/>
      <c r="C1" s="1"/>
      <c r="D1" s="1"/>
      <c r="E1" s="1"/>
      <c r="F1" s="1"/>
      <c r="G1" s="1"/>
      <c r="H1" s="1" t="s">
        <v>40</v>
      </c>
      <c r="K1" s="1"/>
      <c r="L1" s="1"/>
      <c r="M1" s="1"/>
    </row>
    <row r="2" spans="1:14">
      <c r="A2" s="1" t="s">
        <v>1</v>
      </c>
      <c r="B2" s="1"/>
      <c r="C2" s="1" t="s">
        <v>6</v>
      </c>
      <c r="D2" s="1"/>
      <c r="E2" s="1"/>
      <c r="F2" s="1"/>
      <c r="G2" s="1"/>
      <c r="H2" s="201" t="s">
        <v>29</v>
      </c>
      <c r="I2" s="201"/>
      <c r="J2" s="201"/>
      <c r="K2" s="201"/>
      <c r="L2" s="201"/>
      <c r="M2" s="1"/>
    </row>
    <row r="3" spans="1:14">
      <c r="A3" s="201" t="s">
        <v>5</v>
      </c>
      <c r="B3" s="201"/>
      <c r="C3" s="1" t="s">
        <v>6</v>
      </c>
      <c r="D3" s="1"/>
      <c r="E3" s="1"/>
      <c r="F3" s="1"/>
      <c r="G3" s="1"/>
      <c r="H3" s="1" t="s">
        <v>30</v>
      </c>
      <c r="I3" s="1"/>
      <c r="J3" s="1"/>
      <c r="K3" s="1"/>
      <c r="L3" s="1"/>
      <c r="M3" s="1"/>
    </row>
    <row r="4" spans="1:14" ht="214.95" customHeight="1" thickBot="1">
      <c r="A4" s="208"/>
      <c r="B4" s="208"/>
      <c r="C4" s="208"/>
      <c r="D4" s="208"/>
      <c r="E4" s="208"/>
      <c r="F4" s="208"/>
      <c r="G4" s="208"/>
      <c r="H4" s="208"/>
      <c r="I4" s="208"/>
      <c r="J4" s="208"/>
      <c r="K4" s="208"/>
      <c r="L4" s="208"/>
      <c r="M4" s="208"/>
      <c r="N4" s="1"/>
    </row>
    <row r="5" spans="1:14">
      <c r="A5" s="262" t="s">
        <v>32</v>
      </c>
      <c r="B5" s="263"/>
      <c r="C5" s="263"/>
      <c r="D5" s="264"/>
      <c r="E5" s="270" t="s">
        <v>33</v>
      </c>
      <c r="F5" s="263"/>
      <c r="G5" s="58" t="s">
        <v>34</v>
      </c>
      <c r="H5" s="59" t="s">
        <v>35</v>
      </c>
      <c r="I5" s="60" t="s">
        <v>43</v>
      </c>
      <c r="J5" s="112" t="s">
        <v>26</v>
      </c>
      <c r="K5" s="105" t="s">
        <v>45</v>
      </c>
      <c r="L5" s="107" t="s">
        <v>44</v>
      </c>
      <c r="M5" s="121"/>
    </row>
    <row r="6" spans="1:14">
      <c r="A6" s="265"/>
      <c r="B6" s="266"/>
      <c r="C6" s="266"/>
      <c r="D6" s="267"/>
      <c r="E6" s="266"/>
      <c r="F6" s="266"/>
      <c r="G6" s="61" t="s">
        <v>36</v>
      </c>
      <c r="H6" s="62" t="s">
        <v>36</v>
      </c>
      <c r="I6" s="63" t="s">
        <v>25</v>
      </c>
      <c r="J6" s="113" t="s">
        <v>25</v>
      </c>
      <c r="K6" s="106" t="s">
        <v>23</v>
      </c>
      <c r="L6" s="108" t="s">
        <v>13</v>
      </c>
      <c r="M6" s="109" t="s">
        <v>21</v>
      </c>
    </row>
    <row r="7" spans="1:14" ht="13.8" thickBot="1">
      <c r="A7" s="268"/>
      <c r="B7" s="209"/>
      <c r="C7" s="209"/>
      <c r="D7" s="269"/>
      <c r="E7" s="209"/>
      <c r="F7" s="209"/>
      <c r="G7" s="64"/>
      <c r="H7" s="65"/>
      <c r="I7" s="136" t="s">
        <v>13</v>
      </c>
      <c r="J7" s="137" t="s">
        <v>13</v>
      </c>
      <c r="K7" s="106" t="s">
        <v>13</v>
      </c>
      <c r="L7" s="108" t="s">
        <v>24</v>
      </c>
      <c r="M7" s="109" t="s">
        <v>22</v>
      </c>
    </row>
    <row r="8" spans="1:14" ht="15" customHeight="1">
      <c r="A8" s="66"/>
      <c r="B8" s="271"/>
      <c r="C8" s="272"/>
      <c r="D8" s="273"/>
      <c r="E8" s="246"/>
      <c r="F8" s="247"/>
      <c r="G8" s="67"/>
      <c r="H8" s="129"/>
      <c r="I8" s="114"/>
      <c r="J8" s="131">
        <f>I8*2</f>
        <v>0</v>
      </c>
      <c r="K8" s="32">
        <f>IF(L8=0,0,$J$23)</f>
        <v>0</v>
      </c>
      <c r="L8" s="5">
        <f>POWER(J8,2)</f>
        <v>0</v>
      </c>
      <c r="M8" s="31"/>
    </row>
    <row r="9" spans="1:14" ht="15" customHeight="1">
      <c r="A9" s="70"/>
      <c r="B9" s="248"/>
      <c r="C9" s="249"/>
      <c r="D9" s="249"/>
      <c r="E9" s="212"/>
      <c r="F9" s="213"/>
      <c r="G9" s="56">
        <v>0</v>
      </c>
      <c r="H9" s="130"/>
      <c r="I9" s="114"/>
      <c r="J9" s="131">
        <f t="shared" ref="J9:J22" si="0">I9*2</f>
        <v>0</v>
      </c>
      <c r="K9" s="33">
        <f>IF(L9=0,0,$J$23)</f>
        <v>0</v>
      </c>
      <c r="L9" s="5">
        <f>POWER(J9,2)</f>
        <v>0</v>
      </c>
      <c r="M9" s="27"/>
    </row>
    <row r="10" spans="1:14" ht="15" customHeight="1">
      <c r="A10" s="70"/>
      <c r="B10" s="248"/>
      <c r="C10" s="249"/>
      <c r="D10" s="249"/>
      <c r="E10" s="212"/>
      <c r="F10" s="213"/>
      <c r="G10" s="56"/>
      <c r="H10" s="130"/>
      <c r="I10" s="114"/>
      <c r="J10" s="131">
        <f t="shared" si="0"/>
        <v>0</v>
      </c>
      <c r="K10" s="143">
        <f>IF(L10=0,0,(0.92*$J$23))</f>
        <v>0</v>
      </c>
      <c r="L10" s="5">
        <f t="shared" ref="L10:L22" si="1">POWER(J10,2)</f>
        <v>0</v>
      </c>
      <c r="M10" s="27"/>
    </row>
    <row r="11" spans="1:14" ht="15" customHeight="1">
      <c r="A11" s="70"/>
      <c r="B11" s="248"/>
      <c r="C11" s="249"/>
      <c r="D11" s="249"/>
      <c r="E11" s="212"/>
      <c r="F11" s="213"/>
      <c r="G11" s="56">
        <v>0</v>
      </c>
      <c r="H11" s="130"/>
      <c r="I11" s="114"/>
      <c r="J11" s="131">
        <f t="shared" si="0"/>
        <v>0</v>
      </c>
      <c r="K11" s="143">
        <f>IF(L11=0,0,(0.8*$J$23))</f>
        <v>0</v>
      </c>
      <c r="L11" s="5">
        <f t="shared" si="1"/>
        <v>0</v>
      </c>
      <c r="M11" s="27"/>
    </row>
    <row r="12" spans="1:14" ht="15" customHeight="1">
      <c r="A12" s="70"/>
      <c r="B12" s="248"/>
      <c r="C12" s="249"/>
      <c r="D12" s="249"/>
      <c r="E12" s="212"/>
      <c r="F12" s="213"/>
      <c r="G12" s="56">
        <v>0</v>
      </c>
      <c r="H12" s="130"/>
      <c r="I12" s="114"/>
      <c r="J12" s="131">
        <f t="shared" si="0"/>
        <v>0</v>
      </c>
      <c r="K12" s="143">
        <f>IF(L12=0,0,(0.72*$J$23))</f>
        <v>0</v>
      </c>
      <c r="L12" s="5">
        <f t="shared" si="1"/>
        <v>0</v>
      </c>
      <c r="M12" s="27"/>
    </row>
    <row r="13" spans="1:14" ht="15" customHeight="1">
      <c r="A13" s="70"/>
      <c r="B13" s="248"/>
      <c r="C13" s="249"/>
      <c r="D13" s="249"/>
      <c r="E13" s="212"/>
      <c r="F13" s="213"/>
      <c r="G13" s="56"/>
      <c r="H13" s="5"/>
      <c r="I13" s="93"/>
      <c r="J13" s="114">
        <f t="shared" si="0"/>
        <v>0</v>
      </c>
      <c r="K13" s="33">
        <f>IF(L13=0,0,($K$23))</f>
        <v>0</v>
      </c>
      <c r="L13" s="5">
        <f t="shared" si="1"/>
        <v>0</v>
      </c>
      <c r="M13" s="27"/>
    </row>
    <row r="14" spans="1:14" ht="15" customHeight="1">
      <c r="A14" s="70"/>
      <c r="B14" s="248"/>
      <c r="C14" s="249"/>
      <c r="D14" s="249"/>
      <c r="E14" s="212"/>
      <c r="F14" s="213"/>
      <c r="G14" s="56"/>
      <c r="H14" s="5"/>
      <c r="I14" s="14"/>
      <c r="J14" s="114">
        <f t="shared" si="0"/>
        <v>0</v>
      </c>
      <c r="K14" s="33">
        <f t="shared" ref="K14:K22" si="2">IF(L14=0,0,($K$23))</f>
        <v>0</v>
      </c>
      <c r="L14" s="5">
        <f t="shared" si="1"/>
        <v>0</v>
      </c>
      <c r="M14" s="27"/>
    </row>
    <row r="15" spans="1:14" ht="15" customHeight="1">
      <c r="A15" s="70"/>
      <c r="B15" s="248"/>
      <c r="C15" s="249"/>
      <c r="D15" s="249"/>
      <c r="E15" s="212"/>
      <c r="F15" s="213"/>
      <c r="G15" s="56"/>
      <c r="H15" s="5"/>
      <c r="I15" s="14"/>
      <c r="J15" s="114">
        <f t="shared" si="0"/>
        <v>0</v>
      </c>
      <c r="K15" s="33">
        <f t="shared" si="2"/>
        <v>0</v>
      </c>
      <c r="L15" s="5">
        <f t="shared" si="1"/>
        <v>0</v>
      </c>
      <c r="M15" s="27"/>
    </row>
    <row r="16" spans="1:14" ht="15" customHeight="1">
      <c r="A16" s="70"/>
      <c r="B16" s="248"/>
      <c r="C16" s="249"/>
      <c r="D16" s="249"/>
      <c r="E16" s="212"/>
      <c r="F16" s="213"/>
      <c r="G16" s="56"/>
      <c r="H16" s="5"/>
      <c r="I16" s="14"/>
      <c r="J16" s="114">
        <f t="shared" si="0"/>
        <v>0</v>
      </c>
      <c r="K16" s="33">
        <f t="shared" si="2"/>
        <v>0</v>
      </c>
      <c r="L16" s="5">
        <f t="shared" si="1"/>
        <v>0</v>
      </c>
      <c r="M16" s="27"/>
    </row>
    <row r="17" spans="1:13" ht="15" customHeight="1">
      <c r="A17" s="70"/>
      <c r="B17" s="248"/>
      <c r="C17" s="249"/>
      <c r="D17" s="249"/>
      <c r="E17" s="212"/>
      <c r="F17" s="213"/>
      <c r="G17" s="56"/>
      <c r="H17" s="5"/>
      <c r="I17" s="14"/>
      <c r="J17" s="114">
        <f t="shared" si="0"/>
        <v>0</v>
      </c>
      <c r="K17" s="33">
        <f t="shared" si="2"/>
        <v>0</v>
      </c>
      <c r="L17" s="5">
        <f t="shared" si="1"/>
        <v>0</v>
      </c>
      <c r="M17" s="27"/>
    </row>
    <row r="18" spans="1:13" ht="15" customHeight="1">
      <c r="A18" s="70"/>
      <c r="B18" s="248"/>
      <c r="C18" s="249"/>
      <c r="D18" s="249"/>
      <c r="E18" s="212"/>
      <c r="F18" s="213"/>
      <c r="G18" s="56"/>
      <c r="H18" s="5"/>
      <c r="I18" s="14"/>
      <c r="J18" s="114">
        <f t="shared" si="0"/>
        <v>0</v>
      </c>
      <c r="K18" s="33">
        <f t="shared" si="2"/>
        <v>0</v>
      </c>
      <c r="L18" s="5">
        <f t="shared" si="1"/>
        <v>0</v>
      </c>
      <c r="M18" s="27"/>
    </row>
    <row r="19" spans="1:13" ht="15" customHeight="1">
      <c r="A19" s="70"/>
      <c r="B19" s="248"/>
      <c r="C19" s="249"/>
      <c r="D19" s="249"/>
      <c r="E19" s="212"/>
      <c r="F19" s="213"/>
      <c r="G19" s="56"/>
      <c r="H19" s="5"/>
      <c r="I19" s="14"/>
      <c r="J19" s="114">
        <f t="shared" si="0"/>
        <v>0</v>
      </c>
      <c r="K19" s="33">
        <f t="shared" si="2"/>
        <v>0</v>
      </c>
      <c r="L19" s="5">
        <f t="shared" si="1"/>
        <v>0</v>
      </c>
      <c r="M19" s="27"/>
    </row>
    <row r="20" spans="1:13" ht="15" customHeight="1">
      <c r="A20" s="70"/>
      <c r="B20" s="248"/>
      <c r="C20" s="249"/>
      <c r="D20" s="249"/>
      <c r="E20" s="212"/>
      <c r="F20" s="213"/>
      <c r="G20" s="56"/>
      <c r="H20" s="5"/>
      <c r="I20" s="14"/>
      <c r="J20" s="114">
        <f t="shared" si="0"/>
        <v>0</v>
      </c>
      <c r="K20" s="33">
        <f t="shared" si="2"/>
        <v>0</v>
      </c>
      <c r="L20" s="5">
        <f t="shared" si="1"/>
        <v>0</v>
      </c>
      <c r="M20" s="27"/>
    </row>
    <row r="21" spans="1:13" ht="15" customHeight="1">
      <c r="A21" s="70"/>
      <c r="B21" s="248"/>
      <c r="C21" s="249"/>
      <c r="D21" s="249"/>
      <c r="E21" s="212"/>
      <c r="F21" s="213"/>
      <c r="G21" s="56"/>
      <c r="H21" s="5"/>
      <c r="I21" s="14"/>
      <c r="J21" s="114">
        <f t="shared" si="0"/>
        <v>0</v>
      </c>
      <c r="K21" s="33">
        <f t="shared" si="2"/>
        <v>0</v>
      </c>
      <c r="L21" s="5">
        <f t="shared" si="1"/>
        <v>0</v>
      </c>
      <c r="M21" s="27"/>
    </row>
    <row r="22" spans="1:13" ht="15" customHeight="1" thickBot="1">
      <c r="A22" s="72"/>
      <c r="B22" s="250"/>
      <c r="C22" s="251"/>
      <c r="D22" s="251"/>
      <c r="E22" s="252"/>
      <c r="F22" s="235"/>
      <c r="G22" s="57"/>
      <c r="H22" s="11"/>
      <c r="I22" s="35"/>
      <c r="J22" s="115">
        <f t="shared" si="0"/>
        <v>0</v>
      </c>
      <c r="K22" s="36">
        <f t="shared" si="2"/>
        <v>0</v>
      </c>
      <c r="L22" s="11">
        <f t="shared" si="1"/>
        <v>0</v>
      </c>
      <c r="M22" s="49"/>
    </row>
    <row r="23" spans="1:13" ht="13.8" thickBot="1">
      <c r="A23" s="253" t="s">
        <v>14</v>
      </c>
      <c r="B23" s="254"/>
      <c r="C23" s="254"/>
      <c r="D23" s="254"/>
      <c r="E23" s="255"/>
      <c r="F23" s="74" t="s">
        <v>9</v>
      </c>
      <c r="G23" s="116">
        <f>SUM(G8:G22)</f>
        <v>0</v>
      </c>
      <c r="H23" s="123">
        <f>SUM(H8:H22)</f>
        <v>0</v>
      </c>
      <c r="I23" s="122">
        <f>SUM(I8:I22)</f>
        <v>0</v>
      </c>
      <c r="J23" s="122">
        <f>SUM(J8:J22)</f>
        <v>0</v>
      </c>
      <c r="K23" s="126">
        <f>1.5*L23</f>
        <v>0</v>
      </c>
      <c r="L23" s="127">
        <f>SQRT(SUM(L8:L22))</f>
        <v>0</v>
      </c>
      <c r="M23" s="128"/>
    </row>
    <row r="24" spans="1:13" ht="12" customHeight="1" thickBot="1">
      <c r="A24" s="256"/>
      <c r="B24" s="257"/>
      <c r="C24" s="257"/>
      <c r="D24" s="257"/>
      <c r="E24" s="258"/>
      <c r="F24" s="134"/>
      <c r="G24" s="133"/>
      <c r="H24" s="124" t="s">
        <v>38</v>
      </c>
      <c r="I24" s="125" t="s">
        <v>42</v>
      </c>
      <c r="J24" s="117" t="s">
        <v>18</v>
      </c>
      <c r="K24" s="117" t="s">
        <v>23</v>
      </c>
      <c r="L24" s="118" t="s">
        <v>17</v>
      </c>
      <c r="M24" s="119" t="s">
        <v>28</v>
      </c>
    </row>
    <row r="25" spans="1:13" ht="13.8" thickBot="1">
      <c r="A25" s="256"/>
      <c r="B25" s="257"/>
      <c r="C25" s="257"/>
      <c r="D25" s="257"/>
      <c r="E25" s="258"/>
      <c r="F25" s="135" t="s">
        <v>37</v>
      </c>
      <c r="G25" s="146">
        <f>G23-H23</f>
        <v>0</v>
      </c>
      <c r="H25" s="147">
        <f>G25+I23</f>
        <v>0</v>
      </c>
      <c r="I25" s="147">
        <f>G25-I23</f>
        <v>0</v>
      </c>
      <c r="J25" s="120"/>
    </row>
    <row r="26" spans="1:13" ht="19.95" customHeight="1">
      <c r="A26" s="256"/>
      <c r="B26" s="257"/>
      <c r="C26" s="257"/>
      <c r="D26" s="257"/>
      <c r="E26" s="258"/>
      <c r="F26" s="154" t="s">
        <v>20</v>
      </c>
      <c r="G26" s="150"/>
      <c r="H26" s="148"/>
      <c r="I26" s="149"/>
      <c r="J26" s="144" t="s">
        <v>19</v>
      </c>
    </row>
    <row r="27" spans="1:13" ht="13.8" thickBot="1">
      <c r="A27" s="259"/>
      <c r="B27" s="260"/>
      <c r="C27" s="260"/>
      <c r="D27" s="260"/>
      <c r="E27" s="261"/>
      <c r="F27" s="155"/>
      <c r="G27" s="151" t="s">
        <v>36</v>
      </c>
      <c r="H27" s="152" t="s">
        <v>15</v>
      </c>
      <c r="I27" s="153" t="s">
        <v>16</v>
      </c>
      <c r="J27" s="145" t="s">
        <v>27</v>
      </c>
    </row>
    <row r="30" spans="1:13">
      <c r="C30" s="1"/>
    </row>
    <row r="31" spans="1:13" ht="15">
      <c r="A31" s="34"/>
      <c r="B31" s="1"/>
      <c r="C31" s="1"/>
    </row>
  </sheetData>
  <mergeCells count="36">
    <mergeCell ref="A3:B3"/>
    <mergeCell ref="B10:D10"/>
    <mergeCell ref="E10:F10"/>
    <mergeCell ref="A5:D7"/>
    <mergeCell ref="E5:F7"/>
    <mergeCell ref="B8:D8"/>
    <mergeCell ref="E8:F8"/>
    <mergeCell ref="B9:D9"/>
    <mergeCell ref="E9:F9"/>
    <mergeCell ref="B11:D11"/>
    <mergeCell ref="E11:F11"/>
    <mergeCell ref="B12:D12"/>
    <mergeCell ref="E12:F12"/>
    <mergeCell ref="B13:D13"/>
    <mergeCell ref="E13:F13"/>
    <mergeCell ref="B21:D21"/>
    <mergeCell ref="E21:F21"/>
    <mergeCell ref="B22:D22"/>
    <mergeCell ref="E22:F22"/>
    <mergeCell ref="A23:E27"/>
    <mergeCell ref="H2:L2"/>
    <mergeCell ref="A4:M4"/>
    <mergeCell ref="B19:D19"/>
    <mergeCell ref="E19:F19"/>
    <mergeCell ref="B20:D20"/>
    <mergeCell ref="E20:F20"/>
    <mergeCell ref="B17:D17"/>
    <mergeCell ref="E17:F17"/>
    <mergeCell ref="B14:D14"/>
    <mergeCell ref="E14:F14"/>
    <mergeCell ref="B18:D18"/>
    <mergeCell ref="E18:F18"/>
    <mergeCell ref="B15:D15"/>
    <mergeCell ref="E15:F15"/>
    <mergeCell ref="B16:D16"/>
    <mergeCell ref="E16:F16"/>
  </mergeCells>
  <phoneticPr fontId="3"/>
  <pageMargins left="0.75" right="0.75" top="1" bottom="1" header="0.5" footer="0.5"/>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1"/>
  <sheetViews>
    <sheetView showZeros="0" workbookViewId="0">
      <selection activeCell="B1" sqref="B1"/>
    </sheetView>
  </sheetViews>
  <sheetFormatPr defaultColWidth="11.44140625" defaultRowHeight="13.2"/>
  <cols>
    <col min="1" max="1" width="1.6640625" customWidth="1"/>
    <col min="2" max="2" width="4.44140625" customWidth="1"/>
    <col min="3" max="3" width="1.77734375" customWidth="1"/>
    <col min="4" max="4" width="2" customWidth="1"/>
    <col min="5" max="5" width="26.77734375" customWidth="1"/>
    <col min="6" max="6" width="21.6640625" customWidth="1"/>
    <col min="7" max="7" width="8.109375" customWidth="1"/>
    <col min="8" max="8" width="8.6640625" customWidth="1"/>
    <col min="9" max="10" width="10.44140625" customWidth="1"/>
    <col min="11" max="11" width="10" customWidth="1"/>
    <col min="12" max="12" width="10.44140625" customWidth="1"/>
    <col min="13" max="13" width="7.6640625" customWidth="1"/>
    <col min="14" max="14" width="12.77734375" customWidth="1"/>
    <col min="16" max="16" width="7" customWidth="1"/>
  </cols>
  <sheetData>
    <row r="1" spans="1:14">
      <c r="A1" s="1" t="s">
        <v>39</v>
      </c>
      <c r="B1" s="1"/>
      <c r="C1" s="1"/>
      <c r="D1" s="1"/>
      <c r="E1" s="1"/>
      <c r="F1" s="1"/>
      <c r="G1" s="1"/>
      <c r="H1" s="1" t="s">
        <v>40</v>
      </c>
      <c r="K1" s="1"/>
      <c r="L1" s="1"/>
      <c r="M1" s="1"/>
    </row>
    <row r="2" spans="1:14">
      <c r="B2" s="1"/>
      <c r="C2" s="1" t="s">
        <v>0</v>
      </c>
      <c r="D2" s="1"/>
      <c r="E2" s="1"/>
      <c r="F2" s="1"/>
      <c r="G2" s="1"/>
      <c r="H2" s="201" t="s">
        <v>29</v>
      </c>
      <c r="I2" s="201"/>
      <c r="J2" s="201"/>
      <c r="K2" s="201"/>
      <c r="L2" s="201"/>
      <c r="M2" s="1"/>
    </row>
    <row r="3" spans="1:14">
      <c r="A3" s="201" t="s">
        <v>5</v>
      </c>
      <c r="B3" s="201"/>
      <c r="C3" s="1" t="s">
        <v>6</v>
      </c>
      <c r="D3" s="1"/>
      <c r="E3" s="1"/>
      <c r="F3" s="1"/>
      <c r="G3" s="1"/>
      <c r="H3" s="1" t="s">
        <v>30</v>
      </c>
      <c r="I3" s="1"/>
      <c r="J3" s="1"/>
      <c r="K3" s="1"/>
      <c r="L3" s="1"/>
      <c r="M3" s="1"/>
    </row>
    <row r="4" spans="1:14" ht="214.95" customHeight="1" thickBot="1">
      <c r="A4" s="242" t="s">
        <v>31</v>
      </c>
      <c r="B4" s="242"/>
      <c r="C4" s="242"/>
      <c r="D4" s="242"/>
      <c r="E4" s="242"/>
      <c r="F4" s="242"/>
      <c r="G4" s="242"/>
      <c r="H4" s="242"/>
      <c r="I4" s="242"/>
      <c r="J4" s="242"/>
      <c r="K4" s="242"/>
      <c r="L4" s="242"/>
      <c r="M4" s="242"/>
      <c r="N4" s="1"/>
    </row>
    <row r="5" spans="1:14">
      <c r="A5" s="262" t="s">
        <v>32</v>
      </c>
      <c r="B5" s="263"/>
      <c r="C5" s="263"/>
      <c r="D5" s="264"/>
      <c r="E5" s="270" t="s">
        <v>33</v>
      </c>
      <c r="F5" s="263"/>
      <c r="G5" s="58" t="s">
        <v>34</v>
      </c>
      <c r="H5" s="59" t="s">
        <v>35</v>
      </c>
      <c r="I5" s="60" t="s">
        <v>43</v>
      </c>
      <c r="J5" s="112" t="s">
        <v>26</v>
      </c>
      <c r="K5" s="105" t="s">
        <v>45</v>
      </c>
      <c r="L5" s="107" t="s">
        <v>44</v>
      </c>
      <c r="M5" s="42"/>
    </row>
    <row r="6" spans="1:14">
      <c r="A6" s="265"/>
      <c r="B6" s="266"/>
      <c r="C6" s="266"/>
      <c r="D6" s="267"/>
      <c r="E6" s="266"/>
      <c r="F6" s="266"/>
      <c r="G6" s="61" t="s">
        <v>36</v>
      </c>
      <c r="H6" s="62" t="s">
        <v>36</v>
      </c>
      <c r="I6" s="63" t="s">
        <v>25</v>
      </c>
      <c r="J6" s="113" t="s">
        <v>25</v>
      </c>
      <c r="K6" s="106" t="s">
        <v>23</v>
      </c>
      <c r="L6" s="108" t="s">
        <v>13</v>
      </c>
      <c r="M6" s="109" t="s">
        <v>21</v>
      </c>
    </row>
    <row r="7" spans="1:14" ht="13.8" thickBot="1">
      <c r="A7" s="268"/>
      <c r="B7" s="209"/>
      <c r="C7" s="209"/>
      <c r="D7" s="269"/>
      <c r="E7" s="209"/>
      <c r="F7" s="209"/>
      <c r="G7" s="64"/>
      <c r="H7" s="65"/>
      <c r="I7" s="136" t="s">
        <v>13</v>
      </c>
      <c r="J7" s="137" t="s">
        <v>13</v>
      </c>
      <c r="K7" s="106" t="s">
        <v>13</v>
      </c>
      <c r="L7" s="108" t="s">
        <v>24</v>
      </c>
      <c r="M7" s="109" t="s">
        <v>22</v>
      </c>
    </row>
    <row r="8" spans="1:14" ht="15" customHeight="1">
      <c r="A8" s="66"/>
      <c r="B8" s="271"/>
      <c r="C8" s="272"/>
      <c r="D8" s="273"/>
      <c r="E8" s="246"/>
      <c r="F8" s="247"/>
      <c r="G8" s="67"/>
      <c r="H8" s="68"/>
      <c r="I8" s="69"/>
      <c r="J8" s="131">
        <f>I8*2</f>
        <v>0</v>
      </c>
      <c r="K8" s="32">
        <f>IF(L8=0,0,$J$23)</f>
        <v>0</v>
      </c>
      <c r="L8" s="5">
        <f>POWER(J8,2)</f>
        <v>0</v>
      </c>
      <c r="M8" s="31"/>
    </row>
    <row r="9" spans="1:14" ht="15" customHeight="1">
      <c r="A9" s="70"/>
      <c r="B9" s="248"/>
      <c r="C9" s="249"/>
      <c r="D9" s="249"/>
      <c r="E9" s="212"/>
      <c r="F9" s="213"/>
      <c r="G9" s="56"/>
      <c r="H9" s="5"/>
      <c r="I9" s="71"/>
      <c r="J9" s="131">
        <f t="shared" ref="J9:J22" si="0">I9*2</f>
        <v>0</v>
      </c>
      <c r="K9" s="33">
        <f>IF(L9=0,0,$J$23)</f>
        <v>0</v>
      </c>
      <c r="L9" s="5">
        <f>POWER(J9,2)</f>
        <v>0</v>
      </c>
      <c r="M9" s="27"/>
    </row>
    <row r="10" spans="1:14" ht="15" customHeight="1">
      <c r="A10" s="70"/>
      <c r="B10" s="248"/>
      <c r="C10" s="249"/>
      <c r="D10" s="249"/>
      <c r="E10" s="212"/>
      <c r="F10" s="213"/>
      <c r="G10" s="56"/>
      <c r="H10" s="5"/>
      <c r="I10" s="71"/>
      <c r="J10" s="131">
        <f t="shared" si="0"/>
        <v>0</v>
      </c>
      <c r="K10" s="143">
        <f>IF(L10=0,0,(0.92*$J$23))</f>
        <v>0</v>
      </c>
      <c r="L10" s="5">
        <f t="shared" ref="L10:L22" si="1">POWER(J10,2)</f>
        <v>0</v>
      </c>
      <c r="M10" s="27"/>
    </row>
    <row r="11" spans="1:14" ht="15" customHeight="1">
      <c r="A11" s="70"/>
      <c r="B11" s="248"/>
      <c r="C11" s="249"/>
      <c r="D11" s="249"/>
      <c r="E11" s="212"/>
      <c r="F11" s="213"/>
      <c r="G11" s="56"/>
      <c r="H11" s="5"/>
      <c r="I11" s="71"/>
      <c r="J11" s="131">
        <f t="shared" si="0"/>
        <v>0</v>
      </c>
      <c r="K11" s="143">
        <f>IF(L11=0,0,(0.8*$J$23))</f>
        <v>0</v>
      </c>
      <c r="L11" s="5">
        <f t="shared" si="1"/>
        <v>0</v>
      </c>
      <c r="M11" s="27"/>
    </row>
    <row r="12" spans="1:14" ht="15" customHeight="1">
      <c r="A12" s="70"/>
      <c r="B12" s="248"/>
      <c r="C12" s="249"/>
      <c r="D12" s="249"/>
      <c r="E12" s="212"/>
      <c r="F12" s="213"/>
      <c r="G12" s="56"/>
      <c r="H12" s="5"/>
      <c r="I12" s="71"/>
      <c r="J12" s="131">
        <f t="shared" si="0"/>
        <v>0</v>
      </c>
      <c r="K12" s="143">
        <f>IF(L12=0,0,(0.72*$J$23))</f>
        <v>0</v>
      </c>
      <c r="L12" s="5">
        <f t="shared" si="1"/>
        <v>0</v>
      </c>
      <c r="M12" s="27"/>
    </row>
    <row r="13" spans="1:14" ht="15" customHeight="1">
      <c r="A13" s="70"/>
      <c r="B13" s="248"/>
      <c r="C13" s="249"/>
      <c r="D13" s="249"/>
      <c r="E13" s="212"/>
      <c r="F13" s="213"/>
      <c r="G13" s="56"/>
      <c r="H13" s="5"/>
      <c r="I13" s="71"/>
      <c r="J13" s="114">
        <f t="shared" si="0"/>
        <v>0</v>
      </c>
      <c r="K13" s="33">
        <f>IF(L13=0,0,($K$23))</f>
        <v>0</v>
      </c>
      <c r="L13" s="5">
        <f t="shared" si="1"/>
        <v>0</v>
      </c>
      <c r="M13" s="27"/>
    </row>
    <row r="14" spans="1:14" ht="15" customHeight="1">
      <c r="A14" s="70"/>
      <c r="B14" s="248"/>
      <c r="C14" s="249"/>
      <c r="D14" s="249"/>
      <c r="E14" s="212"/>
      <c r="F14" s="213"/>
      <c r="G14" s="56"/>
      <c r="H14" s="5"/>
      <c r="I14" s="71"/>
      <c r="J14" s="114">
        <f t="shared" si="0"/>
        <v>0</v>
      </c>
      <c r="K14" s="33">
        <f t="shared" ref="K14:K22" si="2">IF(L14=0,0,($K$23))</f>
        <v>0</v>
      </c>
      <c r="L14" s="5">
        <f t="shared" si="1"/>
        <v>0</v>
      </c>
      <c r="M14" s="27"/>
    </row>
    <row r="15" spans="1:14" ht="15" customHeight="1">
      <c r="A15" s="70"/>
      <c r="B15" s="248"/>
      <c r="C15" s="249"/>
      <c r="D15" s="249"/>
      <c r="E15" s="212"/>
      <c r="F15" s="213"/>
      <c r="G15" s="56"/>
      <c r="H15" s="5"/>
      <c r="I15" s="71"/>
      <c r="J15" s="114">
        <f t="shared" si="0"/>
        <v>0</v>
      </c>
      <c r="K15" s="33">
        <f t="shared" si="2"/>
        <v>0</v>
      </c>
      <c r="L15" s="5">
        <f t="shared" si="1"/>
        <v>0</v>
      </c>
      <c r="M15" s="27"/>
    </row>
    <row r="16" spans="1:14" ht="15" customHeight="1">
      <c r="A16" s="70"/>
      <c r="B16" s="248"/>
      <c r="C16" s="249"/>
      <c r="D16" s="249"/>
      <c r="E16" s="212"/>
      <c r="F16" s="213"/>
      <c r="G16" s="56"/>
      <c r="H16" s="5"/>
      <c r="I16" s="71"/>
      <c r="J16" s="114">
        <f t="shared" si="0"/>
        <v>0</v>
      </c>
      <c r="K16" s="33">
        <f t="shared" si="2"/>
        <v>0</v>
      </c>
      <c r="L16" s="5">
        <f t="shared" si="1"/>
        <v>0</v>
      </c>
      <c r="M16" s="27"/>
    </row>
    <row r="17" spans="1:13" ht="15" customHeight="1">
      <c r="A17" s="70"/>
      <c r="B17" s="248"/>
      <c r="C17" s="249"/>
      <c r="D17" s="249"/>
      <c r="E17" s="212"/>
      <c r="F17" s="213"/>
      <c r="G17" s="56"/>
      <c r="H17" s="5"/>
      <c r="I17" s="71"/>
      <c r="J17" s="114">
        <f t="shared" si="0"/>
        <v>0</v>
      </c>
      <c r="K17" s="33">
        <f t="shared" si="2"/>
        <v>0</v>
      </c>
      <c r="L17" s="5">
        <f t="shared" si="1"/>
        <v>0</v>
      </c>
      <c r="M17" s="27"/>
    </row>
    <row r="18" spans="1:13" ht="15" customHeight="1">
      <c r="A18" s="70"/>
      <c r="B18" s="248"/>
      <c r="C18" s="249"/>
      <c r="D18" s="249"/>
      <c r="E18" s="212"/>
      <c r="F18" s="213"/>
      <c r="G18" s="56"/>
      <c r="H18" s="5"/>
      <c r="I18" s="71"/>
      <c r="J18" s="114">
        <f t="shared" si="0"/>
        <v>0</v>
      </c>
      <c r="K18" s="33">
        <f t="shared" si="2"/>
        <v>0</v>
      </c>
      <c r="L18" s="5">
        <f t="shared" si="1"/>
        <v>0</v>
      </c>
      <c r="M18" s="27"/>
    </row>
    <row r="19" spans="1:13" ht="15" customHeight="1">
      <c r="A19" s="70"/>
      <c r="B19" s="248"/>
      <c r="C19" s="249"/>
      <c r="D19" s="249"/>
      <c r="E19" s="212"/>
      <c r="F19" s="213"/>
      <c r="G19" s="56"/>
      <c r="H19" s="5"/>
      <c r="I19" s="71"/>
      <c r="J19" s="114">
        <f t="shared" si="0"/>
        <v>0</v>
      </c>
      <c r="K19" s="33">
        <f t="shared" si="2"/>
        <v>0</v>
      </c>
      <c r="L19" s="5">
        <f t="shared" si="1"/>
        <v>0</v>
      </c>
      <c r="M19" s="27"/>
    </row>
    <row r="20" spans="1:13" ht="15" customHeight="1">
      <c r="A20" s="70"/>
      <c r="B20" s="248"/>
      <c r="C20" s="249"/>
      <c r="D20" s="249"/>
      <c r="E20" s="212"/>
      <c r="F20" s="213"/>
      <c r="G20" s="56"/>
      <c r="H20" s="5"/>
      <c r="I20" s="71"/>
      <c r="J20" s="114">
        <f t="shared" si="0"/>
        <v>0</v>
      </c>
      <c r="K20" s="33">
        <f t="shared" si="2"/>
        <v>0</v>
      </c>
      <c r="L20" s="5">
        <f t="shared" si="1"/>
        <v>0</v>
      </c>
      <c r="M20" s="27"/>
    </row>
    <row r="21" spans="1:13" ht="15" customHeight="1">
      <c r="A21" s="70"/>
      <c r="B21" s="248"/>
      <c r="C21" s="249"/>
      <c r="D21" s="249"/>
      <c r="E21" s="212"/>
      <c r="F21" s="213"/>
      <c r="G21" s="56"/>
      <c r="H21" s="5"/>
      <c r="I21" s="71"/>
      <c r="J21" s="114">
        <f t="shared" si="0"/>
        <v>0</v>
      </c>
      <c r="K21" s="33">
        <f t="shared" si="2"/>
        <v>0</v>
      </c>
      <c r="L21" s="5">
        <f t="shared" si="1"/>
        <v>0</v>
      </c>
      <c r="M21" s="27"/>
    </row>
    <row r="22" spans="1:13" ht="15" customHeight="1" thickBot="1">
      <c r="A22" s="72"/>
      <c r="B22" s="250"/>
      <c r="C22" s="251"/>
      <c r="D22" s="251"/>
      <c r="E22" s="252"/>
      <c r="F22" s="235"/>
      <c r="G22" s="57"/>
      <c r="H22" s="11"/>
      <c r="I22" s="73"/>
      <c r="J22" s="115">
        <f t="shared" si="0"/>
        <v>0</v>
      </c>
      <c r="K22" s="33">
        <f t="shared" si="2"/>
        <v>0</v>
      </c>
      <c r="L22" s="5">
        <f t="shared" si="1"/>
        <v>0</v>
      </c>
      <c r="M22" s="75"/>
    </row>
    <row r="23" spans="1:13" ht="13.8" thickBot="1">
      <c r="A23" s="253" t="s">
        <v>14</v>
      </c>
      <c r="B23" s="254"/>
      <c r="C23" s="254"/>
      <c r="D23" s="254"/>
      <c r="E23" s="255"/>
      <c r="F23" s="74" t="s">
        <v>9</v>
      </c>
      <c r="G23" s="76">
        <f>SUM(G8:G22)</f>
        <v>0</v>
      </c>
      <c r="H23" s="76">
        <f>SUM(H8:H22)</f>
        <v>0</v>
      </c>
      <c r="I23" s="77">
        <f>SUM(I8:I22)</f>
        <v>0</v>
      </c>
      <c r="J23" s="122">
        <f>SUM(J8:J22)</f>
        <v>0</v>
      </c>
      <c r="K23" s="50">
        <f>1.5*L23</f>
        <v>0</v>
      </c>
      <c r="L23" s="52">
        <f>SQRT(SUM(L8:L22))</f>
        <v>0</v>
      </c>
      <c r="M23" s="51"/>
    </row>
    <row r="24" spans="1:13" ht="12" customHeight="1" thickBot="1">
      <c r="A24" s="256"/>
      <c r="B24" s="257"/>
      <c r="C24" s="257"/>
      <c r="D24" s="257"/>
      <c r="E24" s="258"/>
      <c r="F24" s="134"/>
      <c r="G24" s="133"/>
      <c r="H24" s="124" t="s">
        <v>38</v>
      </c>
      <c r="I24" s="125" t="s">
        <v>42</v>
      </c>
      <c r="J24" s="117" t="s">
        <v>18</v>
      </c>
      <c r="K24" s="48" t="s">
        <v>23</v>
      </c>
      <c r="L24" s="53" t="s">
        <v>17</v>
      </c>
      <c r="M24" s="54" t="s">
        <v>28</v>
      </c>
    </row>
    <row r="25" spans="1:13" ht="13.8" thickBot="1">
      <c r="A25" s="256"/>
      <c r="B25" s="257"/>
      <c r="C25" s="257"/>
      <c r="D25" s="257"/>
      <c r="E25" s="258"/>
      <c r="F25" s="135" t="s">
        <v>37</v>
      </c>
      <c r="G25" s="132">
        <f>G23-H23</f>
        <v>0</v>
      </c>
      <c r="H25" s="123">
        <f>G25+I23</f>
        <v>0</v>
      </c>
      <c r="I25" s="123">
        <f>G25-I23</f>
        <v>0</v>
      </c>
      <c r="J25" s="120"/>
    </row>
    <row r="26" spans="1:13" ht="19.95" customHeight="1">
      <c r="A26" s="256"/>
      <c r="B26" s="257"/>
      <c r="C26" s="257"/>
      <c r="D26" s="257"/>
      <c r="E26" s="258"/>
      <c r="F26" s="154" t="s">
        <v>20</v>
      </c>
      <c r="G26" s="150"/>
      <c r="H26" s="148"/>
      <c r="I26" s="149"/>
      <c r="J26" s="144" t="s">
        <v>19</v>
      </c>
      <c r="L26" s="55"/>
    </row>
    <row r="27" spans="1:13" ht="13.8" thickBot="1">
      <c r="A27" s="259"/>
      <c r="B27" s="260"/>
      <c r="C27" s="260"/>
      <c r="D27" s="260"/>
      <c r="E27" s="261"/>
      <c r="F27" s="155"/>
      <c r="G27" s="151" t="s">
        <v>36</v>
      </c>
      <c r="H27" s="152" t="s">
        <v>15</v>
      </c>
      <c r="I27" s="153" t="s">
        <v>16</v>
      </c>
      <c r="J27" s="145" t="s">
        <v>27</v>
      </c>
    </row>
    <row r="30" spans="1:13">
      <c r="C30" s="1"/>
    </row>
    <row r="31" spans="1:13" ht="15">
      <c r="A31" s="34"/>
      <c r="B31" s="1"/>
      <c r="C31" s="1"/>
    </row>
  </sheetData>
  <mergeCells count="36">
    <mergeCell ref="B8:D8"/>
    <mergeCell ref="E8:F8"/>
    <mergeCell ref="H2:L2"/>
    <mergeCell ref="A3:B3"/>
    <mergeCell ref="A4:M4"/>
    <mergeCell ref="A5:D7"/>
    <mergeCell ref="E5:F7"/>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A23:E27"/>
  </mergeCells>
  <phoneticPr fontId="16"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47BFF-D1CF-4125-A948-80B725B84BE6}">
  <dimension ref="A1:IZ24"/>
  <sheetViews>
    <sheetView showZeros="0" zoomScale="125" workbookViewId="0"/>
  </sheetViews>
  <sheetFormatPr defaultColWidth="11.44140625" defaultRowHeight="13.2"/>
  <cols>
    <col min="1" max="1" width="1.6640625" customWidth="1"/>
    <col min="2" max="2" width="2.109375" customWidth="1"/>
    <col min="3" max="3" width="1.44140625" customWidth="1"/>
    <col min="4" max="4" width="1.6640625" customWidth="1"/>
    <col min="5" max="5" width="15.5546875" customWidth="1"/>
    <col min="6" max="6" width="11.6640625" customWidth="1"/>
    <col min="7" max="7" width="3.44140625" style="12" customWidth="1"/>
    <col min="8" max="8" width="0.33203125" style="1" customWidth="1"/>
    <col min="9" max="9" width="8.44140625" style="1" customWidth="1"/>
    <col min="10" max="10" width="3.44140625" style="12" customWidth="1"/>
    <col min="11" max="11" width="0.33203125" style="1" customWidth="1"/>
    <col min="12" max="12" width="8.44140625" style="1" customWidth="1"/>
    <col min="13" max="13" width="11.6640625" customWidth="1"/>
    <col min="14" max="14" width="10" bestFit="1" customWidth="1"/>
    <col min="15" max="15" width="10.44140625" bestFit="1" customWidth="1"/>
    <col min="16" max="16" width="8" bestFit="1" customWidth="1"/>
    <col min="17" max="18" width="10.109375" customWidth="1"/>
    <col min="19" max="19" width="9.33203125" customWidth="1"/>
  </cols>
  <sheetData>
    <row r="1" spans="1:260">
      <c r="A1" s="1" t="s">
        <v>66</v>
      </c>
      <c r="B1" s="1"/>
      <c r="C1" s="1"/>
      <c r="D1" s="1"/>
      <c r="E1" s="1"/>
      <c r="F1" s="1"/>
      <c r="G1" s="1"/>
      <c r="J1" s="1"/>
      <c r="L1" s="1" t="s">
        <v>40</v>
      </c>
      <c r="N1" s="1"/>
      <c r="O1" s="1"/>
      <c r="P1" s="1"/>
    </row>
    <row r="2" spans="1:260">
      <c r="A2" s="1" t="s">
        <v>1</v>
      </c>
      <c r="B2" s="1"/>
      <c r="C2" s="1" t="s">
        <v>6</v>
      </c>
      <c r="D2" s="1"/>
      <c r="E2" s="1"/>
      <c r="F2" s="1"/>
      <c r="G2" s="1"/>
      <c r="J2" s="1"/>
      <c r="L2" s="201" t="s">
        <v>29</v>
      </c>
      <c r="M2" s="201"/>
      <c r="N2" s="201"/>
      <c r="O2" s="201"/>
      <c r="P2" s="1"/>
    </row>
    <row r="3" spans="1:260">
      <c r="A3" s="201" t="s">
        <v>5</v>
      </c>
      <c r="B3" s="201"/>
      <c r="C3" s="1" t="s">
        <v>6</v>
      </c>
      <c r="D3" s="1"/>
      <c r="E3" s="1"/>
      <c r="F3" s="1"/>
      <c r="G3" s="1"/>
      <c r="J3" s="1"/>
      <c r="L3" s="1" t="s">
        <v>30</v>
      </c>
      <c r="M3" s="1"/>
      <c r="N3" s="1"/>
      <c r="O3" s="1"/>
      <c r="P3" s="1"/>
    </row>
    <row r="4" spans="1:260" ht="123.75" customHeight="1" thickBot="1">
      <c r="A4" s="208"/>
      <c r="B4" s="208"/>
      <c r="C4" s="208"/>
      <c r="D4" s="208"/>
      <c r="E4" s="208"/>
      <c r="F4" s="208"/>
      <c r="G4" s="208"/>
      <c r="H4" s="208"/>
      <c r="I4" s="208"/>
      <c r="J4" s="208"/>
      <c r="K4" s="208"/>
      <c r="L4" s="208"/>
      <c r="M4" s="208"/>
      <c r="N4" s="208"/>
      <c r="O4" s="208"/>
      <c r="P4" s="208"/>
      <c r="Q4" s="1"/>
    </row>
    <row r="5" spans="1:260">
      <c r="A5" s="262" t="s">
        <v>32</v>
      </c>
      <c r="B5" s="263"/>
      <c r="C5" s="263"/>
      <c r="D5" s="264"/>
      <c r="E5" s="270" t="s">
        <v>33</v>
      </c>
      <c r="F5" s="263"/>
      <c r="G5" s="3"/>
      <c r="H5" s="2"/>
      <c r="I5" s="161" t="s">
        <v>2</v>
      </c>
      <c r="J5" s="3"/>
      <c r="K5" s="162"/>
      <c r="L5" s="163" t="s">
        <v>12</v>
      </c>
      <c r="M5" s="60" t="s">
        <v>26</v>
      </c>
      <c r="N5" s="139" t="s">
        <v>49</v>
      </c>
      <c r="O5" s="46" t="s">
        <v>26</v>
      </c>
      <c r="P5" s="42"/>
    </row>
    <row r="6" spans="1:260">
      <c r="A6" s="265"/>
      <c r="B6" s="266"/>
      <c r="C6" s="266"/>
      <c r="D6" s="267"/>
      <c r="E6" s="266"/>
      <c r="F6" s="266"/>
      <c r="G6" s="4" t="s">
        <v>3</v>
      </c>
      <c r="H6" s="164"/>
      <c r="I6" s="165" t="s">
        <v>15</v>
      </c>
      <c r="J6" s="4" t="s">
        <v>3</v>
      </c>
      <c r="K6" s="4"/>
      <c r="L6" s="166" t="s">
        <v>16</v>
      </c>
      <c r="M6" s="63" t="s">
        <v>13</v>
      </c>
      <c r="N6" s="141" t="s">
        <v>26</v>
      </c>
      <c r="O6" s="44" t="s">
        <v>13</v>
      </c>
      <c r="P6" s="45" t="s">
        <v>21</v>
      </c>
    </row>
    <row r="7" spans="1:260" ht="13.8" thickBot="1">
      <c r="A7" s="268"/>
      <c r="B7" s="209"/>
      <c r="C7" s="209"/>
      <c r="D7" s="269"/>
      <c r="E7" s="209"/>
      <c r="F7" s="209"/>
      <c r="G7" s="10" t="s">
        <v>4</v>
      </c>
      <c r="H7" s="167"/>
      <c r="I7" s="168" t="s">
        <v>16</v>
      </c>
      <c r="J7" s="10" t="s">
        <v>4</v>
      </c>
      <c r="K7" s="10"/>
      <c r="L7" s="169" t="s">
        <v>15</v>
      </c>
      <c r="M7" s="170"/>
      <c r="N7" s="141" t="s">
        <v>13</v>
      </c>
      <c r="O7" s="44" t="s">
        <v>24</v>
      </c>
      <c r="P7" s="45" t="s">
        <v>22</v>
      </c>
    </row>
    <row r="8" spans="1:260" ht="15" customHeight="1" thickBot="1">
      <c r="A8" s="66" t="s">
        <v>50</v>
      </c>
      <c r="B8" s="271"/>
      <c r="C8" s="272"/>
      <c r="D8" s="273"/>
      <c r="E8" s="246" t="s">
        <v>51</v>
      </c>
      <c r="F8" s="247"/>
      <c r="G8" s="171" t="s">
        <v>3</v>
      </c>
      <c r="H8" s="172">
        <f t="shared" ref="H8:H16" si="0">IF(G8="-",-1,1)</f>
        <v>1</v>
      </c>
      <c r="I8" s="173">
        <v>27.4</v>
      </c>
      <c r="J8" s="171" t="s">
        <v>3</v>
      </c>
      <c r="K8" s="172">
        <f t="shared" ref="K8:K16" si="1">IF(J8="-",-1,1)</f>
        <v>1</v>
      </c>
      <c r="L8" s="173">
        <v>27</v>
      </c>
      <c r="M8" s="69">
        <f>IF(AND(G8="-",J8="-"),L8-I8,IF(AND(J8="-",G8="+"),I8+L8,I8-L8))</f>
        <v>0.39999999999999858</v>
      </c>
      <c r="N8" s="32">
        <f>IF(O8=0,0,$M$17)</f>
        <v>1.9999999999999993</v>
      </c>
      <c r="O8" s="5">
        <f>POWER(M8,2)</f>
        <v>0.15999999999999887</v>
      </c>
      <c r="P8" s="31"/>
      <c r="Q8">
        <f ca="1">NORMINV(RAND(),(($I8+$L8)/2),($M8/3))</f>
        <v>27.130040951873337</v>
      </c>
      <c r="R8">
        <f t="shared" ref="R8:CC8" ca="1" si="2">NORMINV(RAND(),(($I8+$L8)/2),($M8/3))</f>
        <v>27.270050476900117</v>
      </c>
      <c r="S8">
        <f t="shared" ca="1" si="2"/>
        <v>27.313537918897065</v>
      </c>
      <c r="T8">
        <f t="shared" ca="1" si="2"/>
        <v>27.467440813506169</v>
      </c>
      <c r="U8">
        <f t="shared" ca="1" si="2"/>
        <v>27.268144993187377</v>
      </c>
      <c r="V8">
        <f t="shared" ca="1" si="2"/>
        <v>27.35782452888478</v>
      </c>
      <c r="W8">
        <f t="shared" ca="1" si="2"/>
        <v>27.113944279850909</v>
      </c>
      <c r="X8">
        <f t="shared" ca="1" si="2"/>
        <v>27.288057973965667</v>
      </c>
      <c r="Y8">
        <f t="shared" ca="1" si="2"/>
        <v>27.372269327775371</v>
      </c>
      <c r="Z8">
        <f t="shared" ca="1" si="2"/>
        <v>27.364240048263614</v>
      </c>
      <c r="AA8">
        <f t="shared" ca="1" si="2"/>
        <v>27.190836048784867</v>
      </c>
      <c r="AB8">
        <f t="shared" ca="1" si="2"/>
        <v>27.020452201687604</v>
      </c>
      <c r="AC8">
        <f t="shared" ca="1" si="2"/>
        <v>27.069991027903328</v>
      </c>
      <c r="AD8">
        <f t="shared" ca="1" si="2"/>
        <v>27.19875842942999</v>
      </c>
      <c r="AE8">
        <f t="shared" ca="1" si="2"/>
        <v>27.367821223542396</v>
      </c>
      <c r="AF8">
        <f t="shared" ca="1" si="2"/>
        <v>27.234781790215024</v>
      </c>
      <c r="AG8">
        <f t="shared" ca="1" si="2"/>
        <v>26.94467697062996</v>
      </c>
      <c r="AH8">
        <f t="shared" ca="1" si="2"/>
        <v>27.376175448088162</v>
      </c>
      <c r="AI8">
        <f t="shared" ca="1" si="2"/>
        <v>27.068178881852397</v>
      </c>
      <c r="AJ8">
        <f t="shared" ca="1" si="2"/>
        <v>27.015945595129391</v>
      </c>
      <c r="AK8">
        <f t="shared" ca="1" si="2"/>
        <v>27.212930238355074</v>
      </c>
      <c r="AL8">
        <f t="shared" ca="1" si="2"/>
        <v>27.079942143813792</v>
      </c>
      <c r="AM8">
        <f t="shared" ca="1" si="2"/>
        <v>27.029450938716604</v>
      </c>
      <c r="AN8">
        <f t="shared" ca="1" si="2"/>
        <v>27.317801668449953</v>
      </c>
      <c r="AO8">
        <f t="shared" ca="1" si="2"/>
        <v>27.469155916769679</v>
      </c>
      <c r="AP8">
        <f t="shared" ca="1" si="2"/>
        <v>27.250428240616909</v>
      </c>
      <c r="AQ8">
        <f t="shared" ca="1" si="2"/>
        <v>27.087826468751029</v>
      </c>
      <c r="AR8">
        <f t="shared" ca="1" si="2"/>
        <v>26.940034268824395</v>
      </c>
      <c r="AS8">
        <f t="shared" ca="1" si="2"/>
        <v>27.032544028879357</v>
      </c>
      <c r="AT8">
        <f t="shared" ca="1" si="2"/>
        <v>27.105346468317343</v>
      </c>
      <c r="AU8">
        <f t="shared" ca="1" si="2"/>
        <v>27.265339505153459</v>
      </c>
      <c r="AV8">
        <f t="shared" ca="1" si="2"/>
        <v>27.031642936998715</v>
      </c>
      <c r="AW8">
        <f t="shared" ca="1" si="2"/>
        <v>27.053929926037487</v>
      </c>
      <c r="AX8">
        <f t="shared" ca="1" si="2"/>
        <v>27.04093005387416</v>
      </c>
      <c r="AY8">
        <f t="shared" ca="1" si="2"/>
        <v>27.131717988690848</v>
      </c>
      <c r="AZ8">
        <f t="shared" ca="1" si="2"/>
        <v>27.101368415990969</v>
      </c>
      <c r="BA8">
        <f t="shared" ca="1" si="2"/>
        <v>27.118064993388298</v>
      </c>
      <c r="BB8">
        <f t="shared" ca="1" si="2"/>
        <v>27.267206025985825</v>
      </c>
      <c r="BC8">
        <f t="shared" ca="1" si="2"/>
        <v>27.290377148537175</v>
      </c>
      <c r="BD8">
        <f t="shared" ca="1" si="2"/>
        <v>27.269695170164102</v>
      </c>
      <c r="BE8">
        <f t="shared" ca="1" si="2"/>
        <v>27.281587973981356</v>
      </c>
      <c r="BF8">
        <f t="shared" ca="1" si="2"/>
        <v>27.363403379625176</v>
      </c>
      <c r="BG8">
        <f t="shared" ca="1" si="2"/>
        <v>27.201194756775109</v>
      </c>
      <c r="BH8">
        <f t="shared" ca="1" si="2"/>
        <v>27.350464952773795</v>
      </c>
      <c r="BI8">
        <f t="shared" ca="1" si="2"/>
        <v>27.3565298040523</v>
      </c>
      <c r="BJ8">
        <f t="shared" ca="1" si="2"/>
        <v>27.270559334721604</v>
      </c>
      <c r="BK8">
        <f t="shared" ca="1" si="2"/>
        <v>27.440985445130007</v>
      </c>
      <c r="BL8">
        <f t="shared" ca="1" si="2"/>
        <v>27.330448515012289</v>
      </c>
      <c r="BM8">
        <f t="shared" ca="1" si="2"/>
        <v>27.162746978683778</v>
      </c>
      <c r="BN8">
        <f t="shared" ca="1" si="2"/>
        <v>27.01008780257958</v>
      </c>
      <c r="BO8">
        <f t="shared" ca="1" si="2"/>
        <v>27.25715876937479</v>
      </c>
      <c r="BP8">
        <f t="shared" ca="1" si="2"/>
        <v>27.373966198537389</v>
      </c>
      <c r="BQ8">
        <f t="shared" ca="1" si="2"/>
        <v>27.15308765977926</v>
      </c>
      <c r="BR8">
        <f t="shared" ca="1" si="2"/>
        <v>27.158153462595951</v>
      </c>
      <c r="BS8">
        <f t="shared" ca="1" si="2"/>
        <v>27.273923034166426</v>
      </c>
      <c r="BT8">
        <f t="shared" ca="1" si="2"/>
        <v>27.209909344814829</v>
      </c>
      <c r="BU8">
        <f t="shared" ca="1" si="2"/>
        <v>27.341231542682785</v>
      </c>
      <c r="BV8">
        <f t="shared" ca="1" si="2"/>
        <v>27.405326676842066</v>
      </c>
      <c r="BW8">
        <f t="shared" ca="1" si="2"/>
        <v>27.094468950839918</v>
      </c>
      <c r="BX8">
        <f t="shared" ca="1" si="2"/>
        <v>27.092426979371787</v>
      </c>
      <c r="BY8">
        <f t="shared" ca="1" si="2"/>
        <v>27.205555908454986</v>
      </c>
      <c r="BZ8">
        <f t="shared" ca="1" si="2"/>
        <v>27.286845430882604</v>
      </c>
      <c r="CA8">
        <f t="shared" ca="1" si="2"/>
        <v>27.296539559333905</v>
      </c>
      <c r="CB8">
        <f t="shared" ca="1" si="2"/>
        <v>27.074636038058607</v>
      </c>
      <c r="CC8">
        <f t="shared" ca="1" si="2"/>
        <v>27.251960887050483</v>
      </c>
      <c r="CD8">
        <f t="shared" ref="CD8:EO8" ca="1" si="3">NORMINV(RAND(),(($I8+$L8)/2),($M8/3))</f>
        <v>27.412629912682856</v>
      </c>
      <c r="CE8">
        <f t="shared" ca="1" si="3"/>
        <v>27.467240658061101</v>
      </c>
      <c r="CF8">
        <f t="shared" ca="1" si="3"/>
        <v>27.29281105249968</v>
      </c>
      <c r="CG8">
        <f t="shared" ca="1" si="3"/>
        <v>27.285775685896297</v>
      </c>
      <c r="CH8">
        <f t="shared" ca="1" si="3"/>
        <v>27.182198749001156</v>
      </c>
      <c r="CI8">
        <f t="shared" ca="1" si="3"/>
        <v>27.425780389856584</v>
      </c>
      <c r="CJ8">
        <f t="shared" ca="1" si="3"/>
        <v>27.314617099131382</v>
      </c>
      <c r="CK8">
        <f t="shared" ca="1" si="3"/>
        <v>27.347794586391892</v>
      </c>
      <c r="CL8">
        <f t="shared" ca="1" si="3"/>
        <v>27.147845943559258</v>
      </c>
      <c r="CM8">
        <f t="shared" ca="1" si="3"/>
        <v>27.260586378847357</v>
      </c>
      <c r="CN8">
        <f t="shared" ca="1" si="3"/>
        <v>26.974166507412054</v>
      </c>
      <c r="CO8">
        <f t="shared" ca="1" si="3"/>
        <v>27.173860383489345</v>
      </c>
      <c r="CP8">
        <f t="shared" ca="1" si="3"/>
        <v>27.092627545003428</v>
      </c>
      <c r="CQ8">
        <f t="shared" ca="1" si="3"/>
        <v>27.108703763857385</v>
      </c>
      <c r="CR8">
        <f t="shared" ca="1" si="3"/>
        <v>27.442361105132601</v>
      </c>
      <c r="CS8">
        <f t="shared" ca="1" si="3"/>
        <v>27.285199672112643</v>
      </c>
      <c r="CT8">
        <f t="shared" ca="1" si="3"/>
        <v>27.083060360109343</v>
      </c>
      <c r="CU8">
        <f t="shared" ca="1" si="3"/>
        <v>27.183008519678054</v>
      </c>
      <c r="CV8">
        <f t="shared" ca="1" si="3"/>
        <v>27.192603810759692</v>
      </c>
      <c r="CW8">
        <f t="shared" ca="1" si="3"/>
        <v>27.313355202003081</v>
      </c>
      <c r="CX8">
        <f t="shared" ca="1" si="3"/>
        <v>27.1243701536694</v>
      </c>
      <c r="CY8">
        <f t="shared" ca="1" si="3"/>
        <v>27.084492694843718</v>
      </c>
      <c r="CZ8">
        <f t="shared" ca="1" si="3"/>
        <v>27.187151085016801</v>
      </c>
      <c r="DA8">
        <f t="shared" ca="1" si="3"/>
        <v>27.229357046985822</v>
      </c>
      <c r="DB8">
        <f t="shared" ca="1" si="3"/>
        <v>27.381494273284957</v>
      </c>
      <c r="DC8">
        <f t="shared" ca="1" si="3"/>
        <v>27.085821274864958</v>
      </c>
      <c r="DD8">
        <f t="shared" ca="1" si="3"/>
        <v>26.980446567129885</v>
      </c>
      <c r="DE8">
        <f t="shared" ca="1" si="3"/>
        <v>26.927543724437861</v>
      </c>
      <c r="DF8">
        <f t="shared" ca="1" si="3"/>
        <v>27.089504174822419</v>
      </c>
      <c r="DG8">
        <f t="shared" ca="1" si="3"/>
        <v>26.904266417123296</v>
      </c>
      <c r="DH8">
        <f t="shared" ca="1" si="3"/>
        <v>27.058901593174234</v>
      </c>
      <c r="DI8">
        <f t="shared" ca="1" si="3"/>
        <v>26.914664567726323</v>
      </c>
      <c r="DJ8">
        <f t="shared" ca="1" si="3"/>
        <v>27.254348956293192</v>
      </c>
      <c r="DK8">
        <f t="shared" ca="1" si="3"/>
        <v>27.099939312539693</v>
      </c>
      <c r="DL8">
        <f t="shared" ca="1" si="3"/>
        <v>27.144155579871754</v>
      </c>
      <c r="DM8">
        <f t="shared" ca="1" si="3"/>
        <v>27.287312444519305</v>
      </c>
      <c r="DN8">
        <f t="shared" ca="1" si="3"/>
        <v>27.280740828750893</v>
      </c>
      <c r="DO8">
        <f t="shared" ca="1" si="3"/>
        <v>27.246651829745183</v>
      </c>
      <c r="DP8">
        <f t="shared" ca="1" si="3"/>
        <v>27.060060357604225</v>
      </c>
      <c r="DQ8">
        <f t="shared" ca="1" si="3"/>
        <v>27.305747880666786</v>
      </c>
      <c r="DR8">
        <f t="shared" ca="1" si="3"/>
        <v>27.050216833245898</v>
      </c>
      <c r="DS8">
        <f t="shared" ca="1" si="3"/>
        <v>27.127142448057405</v>
      </c>
      <c r="DT8">
        <f t="shared" ca="1" si="3"/>
        <v>27.382029864957786</v>
      </c>
      <c r="DU8">
        <f t="shared" ca="1" si="3"/>
        <v>27.09571463000589</v>
      </c>
      <c r="DV8">
        <f t="shared" ca="1" si="3"/>
        <v>27.184627479261106</v>
      </c>
      <c r="DW8">
        <f t="shared" ca="1" si="3"/>
        <v>27.114849950173696</v>
      </c>
      <c r="DX8">
        <f t="shared" ca="1" si="3"/>
        <v>26.983494215010886</v>
      </c>
      <c r="DY8">
        <f t="shared" ca="1" si="3"/>
        <v>27.140535819273534</v>
      </c>
      <c r="DZ8">
        <f t="shared" ca="1" si="3"/>
        <v>27.093439530725593</v>
      </c>
      <c r="EA8">
        <f t="shared" ca="1" si="3"/>
        <v>27.171649865333286</v>
      </c>
      <c r="EB8">
        <f t="shared" ca="1" si="3"/>
        <v>27.202364086785167</v>
      </c>
      <c r="EC8">
        <f t="shared" ca="1" si="3"/>
        <v>27.110711977160548</v>
      </c>
      <c r="ED8">
        <f t="shared" ca="1" si="3"/>
        <v>27.168359723620217</v>
      </c>
      <c r="EE8">
        <f t="shared" ca="1" si="3"/>
        <v>27.130678425658299</v>
      </c>
      <c r="EF8">
        <f t="shared" ca="1" si="3"/>
        <v>27.404866329799916</v>
      </c>
      <c r="EG8">
        <f t="shared" ca="1" si="3"/>
        <v>27.152075836803274</v>
      </c>
      <c r="EH8">
        <f t="shared" ca="1" si="3"/>
        <v>27.279172760493317</v>
      </c>
      <c r="EI8">
        <f t="shared" ca="1" si="3"/>
        <v>27.060327818567306</v>
      </c>
      <c r="EJ8">
        <f t="shared" ca="1" si="3"/>
        <v>27.205770604000172</v>
      </c>
      <c r="EK8">
        <f t="shared" ca="1" si="3"/>
        <v>27.334721181583387</v>
      </c>
      <c r="EL8">
        <f t="shared" ca="1" si="3"/>
        <v>27.189827670550109</v>
      </c>
      <c r="EM8">
        <f t="shared" ca="1" si="3"/>
        <v>27.284523067491506</v>
      </c>
      <c r="EN8">
        <f t="shared" ca="1" si="3"/>
        <v>27.19217495675646</v>
      </c>
      <c r="EO8">
        <f t="shared" ca="1" si="3"/>
        <v>27.211830427603338</v>
      </c>
      <c r="EP8">
        <f t="shared" ref="EP8:HA8" ca="1" si="4">NORMINV(RAND(),(($I8+$L8)/2),($M8/3))</f>
        <v>27.259343535538566</v>
      </c>
      <c r="EQ8">
        <f t="shared" ca="1" si="4"/>
        <v>27.278753102416836</v>
      </c>
      <c r="ER8">
        <f t="shared" ca="1" si="4"/>
        <v>27.209488587878493</v>
      </c>
      <c r="ES8">
        <f t="shared" ca="1" si="4"/>
        <v>27.198953460265326</v>
      </c>
      <c r="ET8">
        <f t="shared" ca="1" si="4"/>
        <v>27.244277276051104</v>
      </c>
      <c r="EU8">
        <f t="shared" ca="1" si="4"/>
        <v>27.172816749463934</v>
      </c>
      <c r="EV8">
        <f t="shared" ca="1" si="4"/>
        <v>27.149377553908092</v>
      </c>
      <c r="EW8">
        <f t="shared" ca="1" si="4"/>
        <v>27.315506398117368</v>
      </c>
      <c r="EX8">
        <f t="shared" ca="1" si="4"/>
        <v>27.40864980902629</v>
      </c>
      <c r="EY8">
        <f t="shared" ca="1" si="4"/>
        <v>27.190723683110605</v>
      </c>
      <c r="EZ8">
        <f t="shared" ca="1" si="4"/>
        <v>27.285714009703067</v>
      </c>
      <c r="FA8">
        <f t="shared" ca="1" si="4"/>
        <v>27.052889357380518</v>
      </c>
      <c r="FB8">
        <f t="shared" ca="1" si="4"/>
        <v>27.277109485331803</v>
      </c>
      <c r="FC8">
        <f t="shared" ca="1" si="4"/>
        <v>27.021675253241128</v>
      </c>
      <c r="FD8">
        <f t="shared" ca="1" si="4"/>
        <v>27.424157304568723</v>
      </c>
      <c r="FE8">
        <f t="shared" ca="1" si="4"/>
        <v>27.067948767455256</v>
      </c>
      <c r="FF8">
        <f t="shared" ca="1" si="4"/>
        <v>27.37151242258404</v>
      </c>
      <c r="FG8">
        <f t="shared" ca="1" si="4"/>
        <v>27.255015229454838</v>
      </c>
      <c r="FH8">
        <f t="shared" ca="1" si="4"/>
        <v>27.060576206293973</v>
      </c>
      <c r="FI8">
        <f t="shared" ca="1" si="4"/>
        <v>27.131352663536564</v>
      </c>
      <c r="FJ8">
        <f t="shared" ca="1" si="4"/>
        <v>27.03927531633428</v>
      </c>
      <c r="FK8">
        <f t="shared" ca="1" si="4"/>
        <v>27.265490495933218</v>
      </c>
      <c r="FL8">
        <f t="shared" ca="1" si="4"/>
        <v>27.015260518332312</v>
      </c>
      <c r="FM8">
        <f t="shared" ca="1" si="4"/>
        <v>27.306906704293873</v>
      </c>
      <c r="FN8">
        <f t="shared" ca="1" si="4"/>
        <v>27.311722795623851</v>
      </c>
      <c r="FO8">
        <f t="shared" ca="1" si="4"/>
        <v>27.381531382597636</v>
      </c>
      <c r="FP8">
        <f t="shared" ca="1" si="4"/>
        <v>27.298377740542513</v>
      </c>
      <c r="FQ8">
        <f t="shared" ca="1" si="4"/>
        <v>27.25361508913204</v>
      </c>
      <c r="FR8">
        <f t="shared" ca="1" si="4"/>
        <v>27.158803441579959</v>
      </c>
      <c r="FS8">
        <f t="shared" ca="1" si="4"/>
        <v>27.117647515106931</v>
      </c>
      <c r="FT8">
        <f t="shared" ca="1" si="4"/>
        <v>27.085626522876908</v>
      </c>
      <c r="FU8">
        <f t="shared" ca="1" si="4"/>
        <v>27.138704551321293</v>
      </c>
      <c r="FV8">
        <f t="shared" ca="1" si="4"/>
        <v>27.436233711141121</v>
      </c>
      <c r="FW8">
        <f t="shared" ca="1" si="4"/>
        <v>27.388406270488954</v>
      </c>
      <c r="FX8">
        <f t="shared" ca="1" si="4"/>
        <v>27.217460465465869</v>
      </c>
      <c r="FY8">
        <f t="shared" ca="1" si="4"/>
        <v>27.03776295166638</v>
      </c>
      <c r="FZ8">
        <f t="shared" ca="1" si="4"/>
        <v>27.101238148205571</v>
      </c>
      <c r="GA8">
        <f t="shared" ca="1" si="4"/>
        <v>27.143120191855246</v>
      </c>
      <c r="GB8">
        <f t="shared" ca="1" si="4"/>
        <v>27.256968634663799</v>
      </c>
      <c r="GC8">
        <f t="shared" ca="1" si="4"/>
        <v>27.303763240112641</v>
      </c>
      <c r="GD8">
        <f t="shared" ca="1" si="4"/>
        <v>27.211824754019325</v>
      </c>
      <c r="GE8">
        <f t="shared" ca="1" si="4"/>
        <v>27.058232210934335</v>
      </c>
      <c r="GF8">
        <f t="shared" ca="1" si="4"/>
        <v>27.199143860985401</v>
      </c>
      <c r="GG8">
        <f t="shared" ca="1" si="4"/>
        <v>27.051783019577908</v>
      </c>
      <c r="GH8">
        <f t="shared" ca="1" si="4"/>
        <v>27.076370893278558</v>
      </c>
      <c r="GI8">
        <f t="shared" ca="1" si="4"/>
        <v>27.074279049497672</v>
      </c>
      <c r="GJ8">
        <f t="shared" ca="1" si="4"/>
        <v>27.201250566679242</v>
      </c>
      <c r="GK8">
        <f t="shared" ca="1" si="4"/>
        <v>27.274945365085358</v>
      </c>
      <c r="GL8">
        <f t="shared" ca="1" si="4"/>
        <v>27.206679291409841</v>
      </c>
      <c r="GM8">
        <f t="shared" ca="1" si="4"/>
        <v>27.250935989301787</v>
      </c>
      <c r="GN8">
        <f t="shared" ca="1" si="4"/>
        <v>27.387116310331511</v>
      </c>
      <c r="GO8">
        <f t="shared" ca="1" si="4"/>
        <v>27.098318449033822</v>
      </c>
      <c r="GP8">
        <f t="shared" ca="1" si="4"/>
        <v>27.107276221355168</v>
      </c>
      <c r="GQ8">
        <f t="shared" ca="1" si="4"/>
        <v>27.206834310281245</v>
      </c>
      <c r="GR8">
        <f t="shared" ca="1" si="4"/>
        <v>26.992298666194909</v>
      </c>
      <c r="GS8">
        <f t="shared" ca="1" si="4"/>
        <v>27.319760918116998</v>
      </c>
      <c r="GT8">
        <f t="shared" ca="1" si="4"/>
        <v>27.307677777277831</v>
      </c>
      <c r="GU8">
        <f t="shared" ca="1" si="4"/>
        <v>27.398888941166678</v>
      </c>
      <c r="GV8">
        <f t="shared" ca="1" si="4"/>
        <v>27.403779520742738</v>
      </c>
      <c r="GW8">
        <f t="shared" ca="1" si="4"/>
        <v>27.141594482620295</v>
      </c>
      <c r="GX8">
        <f t="shared" ca="1" si="4"/>
        <v>27.392057164899839</v>
      </c>
      <c r="GY8">
        <f t="shared" ca="1" si="4"/>
        <v>27.127936173355792</v>
      </c>
      <c r="GZ8">
        <f t="shared" ca="1" si="4"/>
        <v>27.219054842588278</v>
      </c>
      <c r="HA8">
        <f t="shared" ca="1" si="4"/>
        <v>27.044608716982136</v>
      </c>
      <c r="HB8">
        <f t="shared" ref="HB8:IZ8" ca="1" si="5">NORMINV(RAND(),(($I8+$L8)/2),($M8/3))</f>
        <v>27.170633801520147</v>
      </c>
      <c r="HC8">
        <f t="shared" ca="1" si="5"/>
        <v>27.30621111658327</v>
      </c>
      <c r="HD8">
        <f t="shared" ca="1" si="5"/>
        <v>27.14867476957582</v>
      </c>
      <c r="HE8">
        <f t="shared" ca="1" si="5"/>
        <v>27.09296780672323</v>
      </c>
      <c r="HF8">
        <f t="shared" ca="1" si="5"/>
        <v>27.039381445481265</v>
      </c>
      <c r="HG8">
        <f t="shared" ca="1" si="5"/>
        <v>27.093191558590615</v>
      </c>
      <c r="HH8">
        <f t="shared" ca="1" si="5"/>
        <v>27.171725537515293</v>
      </c>
      <c r="HI8">
        <f t="shared" ca="1" si="5"/>
        <v>27.103060063144593</v>
      </c>
      <c r="HJ8">
        <f t="shared" ca="1" si="5"/>
        <v>27.362043344451148</v>
      </c>
      <c r="HK8">
        <f t="shared" ca="1" si="5"/>
        <v>26.957172812568114</v>
      </c>
      <c r="HL8">
        <f t="shared" ca="1" si="5"/>
        <v>27.092687367225793</v>
      </c>
      <c r="HM8">
        <f t="shared" ca="1" si="5"/>
        <v>27.2906964590074</v>
      </c>
      <c r="HN8">
        <f t="shared" ca="1" si="5"/>
        <v>26.790040087432242</v>
      </c>
      <c r="HO8">
        <f t="shared" ca="1" si="5"/>
        <v>27.298396137325966</v>
      </c>
      <c r="HP8">
        <f t="shared" ca="1" si="5"/>
        <v>27.260419476133169</v>
      </c>
      <c r="HQ8">
        <f t="shared" ca="1" si="5"/>
        <v>26.973894822312953</v>
      </c>
      <c r="HR8">
        <f t="shared" ca="1" si="5"/>
        <v>27.046521651491243</v>
      </c>
      <c r="HS8">
        <f t="shared" ca="1" si="5"/>
        <v>27.10999799537969</v>
      </c>
      <c r="HT8">
        <f t="shared" ca="1" si="5"/>
        <v>26.97400198142363</v>
      </c>
      <c r="HU8">
        <f t="shared" ca="1" si="5"/>
        <v>27.190096820047284</v>
      </c>
      <c r="HV8">
        <f t="shared" ca="1" si="5"/>
        <v>27.115142192071101</v>
      </c>
      <c r="HW8">
        <f t="shared" ca="1" si="5"/>
        <v>27.13512497638229</v>
      </c>
      <c r="HX8">
        <f t="shared" ca="1" si="5"/>
        <v>27.249117041064885</v>
      </c>
      <c r="HY8">
        <f t="shared" ca="1" si="5"/>
        <v>27.150409454451861</v>
      </c>
      <c r="HZ8">
        <f t="shared" ca="1" si="5"/>
        <v>27.27757255343699</v>
      </c>
      <c r="IA8">
        <f t="shared" ca="1" si="5"/>
        <v>27.199193945577445</v>
      </c>
      <c r="IB8">
        <f t="shared" ca="1" si="5"/>
        <v>27.087949404968402</v>
      </c>
      <c r="IC8">
        <f t="shared" ca="1" si="5"/>
        <v>27.137512900469329</v>
      </c>
      <c r="ID8">
        <f t="shared" ca="1" si="5"/>
        <v>27.222958932563802</v>
      </c>
      <c r="IE8">
        <f t="shared" ca="1" si="5"/>
        <v>27.289024969178175</v>
      </c>
      <c r="IF8">
        <f t="shared" ca="1" si="5"/>
        <v>27.347883206199519</v>
      </c>
      <c r="IG8">
        <f t="shared" ca="1" si="5"/>
        <v>27.329748063514025</v>
      </c>
      <c r="IH8">
        <f t="shared" ca="1" si="5"/>
        <v>27.148300203370493</v>
      </c>
      <c r="II8">
        <f t="shared" ca="1" si="5"/>
        <v>27.221368564373126</v>
      </c>
      <c r="IJ8">
        <f t="shared" ca="1" si="5"/>
        <v>26.988760621663946</v>
      </c>
      <c r="IK8">
        <f t="shared" ca="1" si="5"/>
        <v>27.064178801358384</v>
      </c>
      <c r="IL8">
        <f t="shared" ca="1" si="5"/>
        <v>27.103119749234359</v>
      </c>
      <c r="IM8">
        <f t="shared" ca="1" si="5"/>
        <v>27.011049295627132</v>
      </c>
      <c r="IN8">
        <f t="shared" ca="1" si="5"/>
        <v>27.266638532374781</v>
      </c>
      <c r="IO8">
        <f t="shared" ca="1" si="5"/>
        <v>27.242718543248994</v>
      </c>
      <c r="IP8">
        <f t="shared" ca="1" si="5"/>
        <v>27.064161983407054</v>
      </c>
      <c r="IQ8">
        <f t="shared" ca="1" si="5"/>
        <v>27.010121933988358</v>
      </c>
      <c r="IR8">
        <f t="shared" ca="1" si="5"/>
        <v>27.101810656599795</v>
      </c>
      <c r="IS8">
        <f t="shared" ca="1" si="5"/>
        <v>27.12586015781952</v>
      </c>
      <c r="IT8">
        <f t="shared" ca="1" si="5"/>
        <v>27.251853036708589</v>
      </c>
      <c r="IU8">
        <f t="shared" ca="1" si="5"/>
        <v>27.26491357943398</v>
      </c>
      <c r="IV8">
        <f t="shared" ca="1" si="5"/>
        <v>27.131645094708933</v>
      </c>
      <c r="IW8">
        <f t="shared" ca="1" si="5"/>
        <v>27.101932537337813</v>
      </c>
      <c r="IX8">
        <f t="shared" ca="1" si="5"/>
        <v>27.084862491646494</v>
      </c>
      <c r="IY8">
        <f t="shared" ca="1" si="5"/>
        <v>27.257501192360387</v>
      </c>
      <c r="IZ8">
        <f t="shared" ca="1" si="5"/>
        <v>27.102774678684742</v>
      </c>
    </row>
    <row r="9" spans="1:260" ht="15" customHeight="1" thickBot="1">
      <c r="A9" s="70" t="s">
        <v>52</v>
      </c>
      <c r="B9" s="248"/>
      <c r="C9" s="249"/>
      <c r="D9" s="249"/>
      <c r="E9" s="212" t="s">
        <v>53</v>
      </c>
      <c r="F9" s="213"/>
      <c r="G9" s="4" t="s">
        <v>3</v>
      </c>
      <c r="H9" s="174">
        <f t="shared" si="0"/>
        <v>1</v>
      </c>
      <c r="I9" s="101">
        <v>0.2</v>
      </c>
      <c r="J9" s="4" t="s">
        <v>4</v>
      </c>
      <c r="K9" s="174">
        <f t="shared" si="1"/>
        <v>-1</v>
      </c>
      <c r="L9" s="101">
        <v>0.2</v>
      </c>
      <c r="M9" s="69">
        <f t="shared" ref="M9:M16" si="6">IF(AND(G9="-",J9="-"),L9-I9,IF(AND(J9="-",G9="+"),I9+L9,I9-L9))</f>
        <v>0.4</v>
      </c>
      <c r="N9" s="33">
        <f>IF(O9=0,0,$M$17)</f>
        <v>1.9999999999999993</v>
      </c>
      <c r="O9" s="5">
        <f t="shared" ref="O9:O16" si="7">POWER(M9,2)</f>
        <v>0.16000000000000003</v>
      </c>
      <c r="P9" s="27"/>
      <c r="Q9">
        <f ca="1">NORMINV(RAND(),(($I9-$L9)/2),($M9/3))</f>
        <v>-0.23090830295697484</v>
      </c>
      <c r="R9">
        <f t="shared" ref="R9:CC11" ca="1" si="8">NORMINV(RAND(),(($I9-$L9)/2),($M9/3))</f>
        <v>0.1494163691379706</v>
      </c>
      <c r="S9">
        <f t="shared" ca="1" si="8"/>
        <v>0.11804295618092119</v>
      </c>
      <c r="T9">
        <f t="shared" ca="1" si="8"/>
        <v>8.5853086865701811E-2</v>
      </c>
      <c r="U9">
        <f t="shared" ca="1" si="8"/>
        <v>-1.2472680810086283E-2</v>
      </c>
      <c r="V9">
        <f t="shared" ca="1" si="8"/>
        <v>-5.5694684528571452E-3</v>
      </c>
      <c r="W9">
        <f t="shared" ca="1" si="8"/>
        <v>-0.11516333858861615</v>
      </c>
      <c r="X9">
        <f t="shared" ca="1" si="8"/>
        <v>-0.13152902968019875</v>
      </c>
      <c r="Y9">
        <f t="shared" ca="1" si="8"/>
        <v>2.90965414739267E-2</v>
      </c>
      <c r="Z9">
        <f t="shared" ca="1" si="8"/>
        <v>0.12652768139094295</v>
      </c>
      <c r="AA9">
        <f t="shared" ca="1" si="8"/>
        <v>-2.8626105538075285E-2</v>
      </c>
      <c r="AB9">
        <f t="shared" ca="1" si="8"/>
        <v>-0.11011967688743966</v>
      </c>
      <c r="AC9">
        <f t="shared" ca="1" si="8"/>
        <v>-5.3397541226971809E-3</v>
      </c>
      <c r="AD9">
        <f t="shared" ca="1" si="8"/>
        <v>0.12401028072736396</v>
      </c>
      <c r="AE9">
        <f t="shared" ca="1" si="8"/>
        <v>8.2466160585380213E-2</v>
      </c>
      <c r="AF9">
        <f t="shared" ca="1" si="8"/>
        <v>1.0636113389799926E-2</v>
      </c>
      <c r="AG9">
        <f t="shared" ca="1" si="8"/>
        <v>-2.0775966039187535E-2</v>
      </c>
      <c r="AH9">
        <f t="shared" ca="1" si="8"/>
        <v>-7.4814183653194094E-3</v>
      </c>
      <c r="AI9">
        <f t="shared" ca="1" si="8"/>
        <v>-7.7706108623875586E-2</v>
      </c>
      <c r="AJ9">
        <f t="shared" ca="1" si="8"/>
        <v>-0.3041068540980934</v>
      </c>
      <c r="AK9">
        <f t="shared" ca="1" si="8"/>
        <v>-1.2035096194254719E-2</v>
      </c>
      <c r="AL9">
        <f t="shared" ca="1" si="8"/>
        <v>1.840692499958459E-2</v>
      </c>
      <c r="AM9">
        <f t="shared" ca="1" si="8"/>
        <v>0.27761448631626562</v>
      </c>
      <c r="AN9">
        <f t="shared" ca="1" si="8"/>
        <v>0.16223474229532692</v>
      </c>
      <c r="AO9">
        <f t="shared" ca="1" si="8"/>
        <v>-0.22601545735718573</v>
      </c>
      <c r="AP9">
        <f t="shared" ca="1" si="8"/>
        <v>-4.0813389990588853E-2</v>
      </c>
      <c r="AQ9">
        <f t="shared" ca="1" si="8"/>
        <v>-0.10384006778458363</v>
      </c>
      <c r="AR9">
        <f t="shared" ca="1" si="8"/>
        <v>0.17486092537577697</v>
      </c>
      <c r="AS9">
        <f t="shared" ca="1" si="8"/>
        <v>-0.11312867235703992</v>
      </c>
      <c r="AT9">
        <f t="shared" ca="1" si="8"/>
        <v>-0.31330111221248907</v>
      </c>
      <c r="AU9">
        <f t="shared" ca="1" si="8"/>
        <v>8.5824093747522479E-2</v>
      </c>
      <c r="AV9">
        <f t="shared" ca="1" si="8"/>
        <v>5.0051816034662577E-2</v>
      </c>
      <c r="AW9">
        <f t="shared" ca="1" si="8"/>
        <v>7.7198294195388859E-2</v>
      </c>
      <c r="AX9">
        <f t="shared" ca="1" si="8"/>
        <v>0.30671605120429585</v>
      </c>
      <c r="AY9">
        <f t="shared" ca="1" si="8"/>
        <v>0.16567022093434949</v>
      </c>
      <c r="AZ9">
        <f t="shared" ca="1" si="8"/>
        <v>0.17902482396291761</v>
      </c>
      <c r="BA9">
        <f t="shared" ca="1" si="8"/>
        <v>6.3682025860634608E-2</v>
      </c>
      <c r="BB9">
        <f t="shared" ca="1" si="8"/>
        <v>0.10171555104824256</v>
      </c>
      <c r="BC9">
        <f t="shared" ca="1" si="8"/>
        <v>8.4006474160360209E-2</v>
      </c>
      <c r="BD9">
        <f t="shared" ca="1" si="8"/>
        <v>-3.9192486903152947E-2</v>
      </c>
      <c r="BE9">
        <f t="shared" ca="1" si="8"/>
        <v>-0.12509812563392539</v>
      </c>
      <c r="BF9">
        <f t="shared" ca="1" si="8"/>
        <v>0.13153980099529464</v>
      </c>
      <c r="BG9">
        <f t="shared" ca="1" si="8"/>
        <v>-2.1055848765885104E-2</v>
      </c>
      <c r="BH9">
        <f t="shared" ca="1" si="8"/>
        <v>-0.20251276775562255</v>
      </c>
      <c r="BI9">
        <f t="shared" ca="1" si="8"/>
        <v>-1.8262546743839127E-2</v>
      </c>
      <c r="BJ9">
        <f t="shared" ca="1" si="8"/>
        <v>-4.086681397888816E-2</v>
      </c>
      <c r="BK9">
        <f t="shared" ca="1" si="8"/>
        <v>-7.3023279345625094E-2</v>
      </c>
      <c r="BL9">
        <f t="shared" ca="1" si="8"/>
        <v>-7.4464276767945967E-2</v>
      </c>
      <c r="BM9">
        <f t="shared" ca="1" si="8"/>
        <v>0.18173277481897471</v>
      </c>
      <c r="BN9">
        <f t="shared" ca="1" si="8"/>
        <v>-8.7893360687953337E-2</v>
      </c>
      <c r="BO9">
        <f t="shared" ca="1" si="8"/>
        <v>0.16509897289558348</v>
      </c>
      <c r="BP9">
        <f t="shared" ca="1" si="8"/>
        <v>3.9519464179567421E-2</v>
      </c>
      <c r="BQ9">
        <f t="shared" ca="1" si="8"/>
        <v>0.21542386467108504</v>
      </c>
      <c r="BR9">
        <f t="shared" ca="1" si="8"/>
        <v>7.8850140444506694E-2</v>
      </c>
      <c r="BS9">
        <f t="shared" ca="1" si="8"/>
        <v>-0.35720177200389275</v>
      </c>
      <c r="BT9">
        <f t="shared" ca="1" si="8"/>
        <v>0.25233243957012041</v>
      </c>
      <c r="BU9">
        <f t="shared" ca="1" si="8"/>
        <v>-7.6691330078705516E-2</v>
      </c>
      <c r="BV9">
        <f t="shared" ca="1" si="8"/>
        <v>3.1090291161830635E-2</v>
      </c>
      <c r="BW9">
        <f t="shared" ca="1" si="8"/>
        <v>-6.6590801070746442E-2</v>
      </c>
      <c r="BX9">
        <f t="shared" ca="1" si="8"/>
        <v>-1.3557300335285405E-2</v>
      </c>
      <c r="BY9">
        <f t="shared" ca="1" si="8"/>
        <v>-5.5259420103395587E-2</v>
      </c>
      <c r="BZ9">
        <f t="shared" ca="1" si="8"/>
        <v>8.2896390018685831E-3</v>
      </c>
      <c r="CA9">
        <f t="shared" ca="1" si="8"/>
        <v>3.1516788157816687E-2</v>
      </c>
      <c r="CB9">
        <f t="shared" ca="1" si="8"/>
        <v>-0.10147646804509182</v>
      </c>
      <c r="CC9">
        <f t="shared" ca="1" si="8"/>
        <v>0.17112687310642813</v>
      </c>
      <c r="CD9">
        <f t="shared" ref="CD9:EO11" ca="1" si="9">NORMINV(RAND(),(($I9-$L9)/2),($M9/3))</f>
        <v>-5.6539805073528938E-2</v>
      </c>
      <c r="CE9">
        <f t="shared" ca="1" si="9"/>
        <v>-2.0586348386830454E-2</v>
      </c>
      <c r="CF9">
        <f t="shared" ca="1" si="9"/>
        <v>5.0757929524844897E-2</v>
      </c>
      <c r="CG9">
        <f t="shared" ca="1" si="9"/>
        <v>-7.0398976613066211E-2</v>
      </c>
      <c r="CH9">
        <f t="shared" ca="1" si="9"/>
        <v>-0.1797995144790816</v>
      </c>
      <c r="CI9">
        <f t="shared" ca="1" si="9"/>
        <v>0.15798776184416516</v>
      </c>
      <c r="CJ9">
        <f t="shared" ca="1" si="9"/>
        <v>0.23642149915656901</v>
      </c>
      <c r="CK9">
        <f t="shared" ca="1" si="9"/>
        <v>-0.12243242676871834</v>
      </c>
      <c r="CL9">
        <f t="shared" ca="1" si="9"/>
        <v>7.3629391179954207E-2</v>
      </c>
      <c r="CM9">
        <f t="shared" ca="1" si="9"/>
        <v>0.14040468606756465</v>
      </c>
      <c r="CN9">
        <f t="shared" ca="1" si="9"/>
        <v>-5.8264352713802689E-2</v>
      </c>
      <c r="CO9">
        <f t="shared" ca="1" si="9"/>
        <v>0.12565751190713695</v>
      </c>
      <c r="CP9">
        <f t="shared" ca="1" si="9"/>
        <v>-8.2940404163065862E-2</v>
      </c>
      <c r="CQ9">
        <f t="shared" ca="1" si="9"/>
        <v>9.6701175954561652E-2</v>
      </c>
      <c r="CR9">
        <f t="shared" ca="1" si="9"/>
        <v>0.21014765425827531</v>
      </c>
      <c r="CS9">
        <f t="shared" ca="1" si="9"/>
        <v>0.13167877060061542</v>
      </c>
      <c r="CT9">
        <f t="shared" ca="1" si="9"/>
        <v>-3.9224533062988905E-2</v>
      </c>
      <c r="CU9">
        <f t="shared" ca="1" si="9"/>
        <v>7.6227030378574754E-4</v>
      </c>
      <c r="CV9">
        <f t="shared" ca="1" si="9"/>
        <v>0.11033043852910036</v>
      </c>
      <c r="CW9">
        <f t="shared" ca="1" si="9"/>
        <v>0.12322540238013745</v>
      </c>
      <c r="CX9">
        <f t="shared" ca="1" si="9"/>
        <v>-7.5224087004213847E-2</v>
      </c>
      <c r="CY9">
        <f t="shared" ca="1" si="9"/>
        <v>0.19855506613622448</v>
      </c>
      <c r="CZ9">
        <f t="shared" ca="1" si="9"/>
        <v>-0.11081882275847095</v>
      </c>
      <c r="DA9">
        <f t="shared" ca="1" si="9"/>
        <v>0.11883696776962177</v>
      </c>
      <c r="DB9">
        <f t="shared" ca="1" si="9"/>
        <v>1.1914700320037942E-3</v>
      </c>
      <c r="DC9">
        <f t="shared" ca="1" si="9"/>
        <v>-0.12254578987688404</v>
      </c>
      <c r="DD9">
        <f t="shared" ca="1" si="9"/>
        <v>-0.14659283307298784</v>
      </c>
      <c r="DE9">
        <f t="shared" ca="1" si="9"/>
        <v>0.17425006211121244</v>
      </c>
      <c r="DF9">
        <f t="shared" ca="1" si="9"/>
        <v>-0.1139700029377556</v>
      </c>
      <c r="DG9">
        <f t="shared" ca="1" si="9"/>
        <v>-0.11855797194329348</v>
      </c>
      <c r="DH9">
        <f t="shared" ca="1" si="9"/>
        <v>9.0240507147850257E-2</v>
      </c>
      <c r="DI9">
        <f t="shared" ca="1" si="9"/>
        <v>3.4827584959238857E-2</v>
      </c>
      <c r="DJ9">
        <f t="shared" ca="1" si="9"/>
        <v>-8.8615910928853833E-2</v>
      </c>
      <c r="DK9">
        <f t="shared" ca="1" si="9"/>
        <v>3.9558877586720408E-2</v>
      </c>
      <c r="DL9">
        <f t="shared" ca="1" si="9"/>
        <v>0.19228208039810063</v>
      </c>
      <c r="DM9">
        <f t="shared" ca="1" si="9"/>
        <v>7.4111450912463364E-2</v>
      </c>
      <c r="DN9">
        <f t="shared" ca="1" si="9"/>
        <v>-0.33429927965649092</v>
      </c>
      <c r="DO9">
        <f t="shared" ca="1" si="9"/>
        <v>-2.5238501174107038E-2</v>
      </c>
      <c r="DP9">
        <f t="shared" ca="1" si="9"/>
        <v>-9.9867890137454646E-2</v>
      </c>
      <c r="DQ9">
        <f t="shared" ca="1" si="9"/>
        <v>0.16698615402201686</v>
      </c>
      <c r="DR9">
        <f t="shared" ca="1" si="9"/>
        <v>7.9938788708526359E-2</v>
      </c>
      <c r="DS9">
        <f t="shared" ca="1" si="9"/>
        <v>0.19714204914231387</v>
      </c>
      <c r="DT9">
        <f t="shared" ca="1" si="9"/>
        <v>0.21360551995854071</v>
      </c>
      <c r="DU9">
        <f t="shared" ca="1" si="9"/>
        <v>-3.4818513273621877E-2</v>
      </c>
      <c r="DV9">
        <f t="shared" ca="1" si="9"/>
        <v>-0.23178914952497906</v>
      </c>
      <c r="DW9">
        <f t="shared" ca="1" si="9"/>
        <v>-0.21766249239639154</v>
      </c>
      <c r="DX9">
        <f t="shared" ca="1" si="9"/>
        <v>9.8536223852936172E-2</v>
      </c>
      <c r="DY9">
        <f t="shared" ca="1" si="9"/>
        <v>-0.14989638164074584</v>
      </c>
      <c r="DZ9">
        <f t="shared" ca="1" si="9"/>
        <v>4.3236403863380596E-2</v>
      </c>
      <c r="EA9">
        <f t="shared" ca="1" si="9"/>
        <v>-9.8982591166294778E-2</v>
      </c>
      <c r="EB9">
        <f t="shared" ca="1" si="9"/>
        <v>1.9033319790948473E-2</v>
      </c>
      <c r="EC9">
        <f t="shared" ca="1" si="9"/>
        <v>4.3398570759606611E-2</v>
      </c>
      <c r="ED9">
        <f t="shared" ca="1" si="9"/>
        <v>-0.21894522459954199</v>
      </c>
      <c r="EE9">
        <f t="shared" ca="1" si="9"/>
        <v>0.26604506189502231</v>
      </c>
      <c r="EF9">
        <f t="shared" ca="1" si="9"/>
        <v>-0.17859858132833784</v>
      </c>
      <c r="EG9">
        <f t="shared" ca="1" si="9"/>
        <v>-0.13975883171270451</v>
      </c>
      <c r="EH9">
        <f t="shared" ca="1" si="9"/>
        <v>0.1634992671675754</v>
      </c>
      <c r="EI9">
        <f t="shared" ca="1" si="9"/>
        <v>0.18016110245107045</v>
      </c>
      <c r="EJ9">
        <f t="shared" ca="1" si="9"/>
        <v>-0.19519921018455375</v>
      </c>
      <c r="EK9">
        <f t="shared" ca="1" si="9"/>
        <v>-8.7236691302327765E-2</v>
      </c>
      <c r="EL9">
        <f t="shared" ca="1" si="9"/>
        <v>-3.3184582378508971E-2</v>
      </c>
      <c r="EM9">
        <f t="shared" ca="1" si="9"/>
        <v>0.39802359910031548</v>
      </c>
      <c r="EN9">
        <f t="shared" ca="1" si="9"/>
        <v>-7.5069056615365434E-2</v>
      </c>
      <c r="EO9">
        <f t="shared" ca="1" si="9"/>
        <v>-3.9204334435214046E-3</v>
      </c>
      <c r="EP9">
        <f t="shared" ref="EP9:HA11" ca="1" si="10">NORMINV(RAND(),(($I9-$L9)/2),($M9/3))</f>
        <v>-8.707424144073958E-2</v>
      </c>
      <c r="EQ9">
        <f t="shared" ca="1" si="10"/>
        <v>-0.13567334397270567</v>
      </c>
      <c r="ER9">
        <f t="shared" ca="1" si="10"/>
        <v>2.2683346978782132E-2</v>
      </c>
      <c r="ES9">
        <f t="shared" ca="1" si="10"/>
        <v>0.18874647093277439</v>
      </c>
      <c r="ET9">
        <f t="shared" ca="1" si="10"/>
        <v>0.20430725202572131</v>
      </c>
      <c r="EU9">
        <f t="shared" ca="1" si="10"/>
        <v>-4.1446907165619613E-2</v>
      </c>
      <c r="EV9">
        <f t="shared" ca="1" si="10"/>
        <v>4.333599586043687E-2</v>
      </c>
      <c r="EW9">
        <f t="shared" ca="1" si="10"/>
        <v>-2.4193064063312113E-2</v>
      </c>
      <c r="EX9">
        <f t="shared" ca="1" si="10"/>
        <v>-6.4048094501440431E-2</v>
      </c>
      <c r="EY9">
        <f t="shared" ca="1" si="10"/>
        <v>-0.22507057234919037</v>
      </c>
      <c r="EZ9">
        <f t="shared" ca="1" si="10"/>
        <v>0.2402046953267587</v>
      </c>
      <c r="FA9">
        <f t="shared" ca="1" si="10"/>
        <v>1.2228163211230421E-2</v>
      </c>
      <c r="FB9">
        <f t="shared" ca="1" si="10"/>
        <v>0.10683385225356935</v>
      </c>
      <c r="FC9">
        <f t="shared" ca="1" si="10"/>
        <v>0.27788835438122811</v>
      </c>
      <c r="FD9">
        <f t="shared" ca="1" si="10"/>
        <v>-0.32261307916137832</v>
      </c>
      <c r="FE9">
        <f t="shared" ca="1" si="10"/>
        <v>-0.20082772783108352</v>
      </c>
      <c r="FF9">
        <f t="shared" ca="1" si="10"/>
        <v>-1.3957545056599255E-2</v>
      </c>
      <c r="FG9">
        <f t="shared" ca="1" si="10"/>
        <v>-8.7865899220825744E-3</v>
      </c>
      <c r="FH9">
        <f t="shared" ca="1" si="10"/>
        <v>0.12476566343629768</v>
      </c>
      <c r="FI9">
        <f t="shared" ca="1" si="10"/>
        <v>4.5999413002593859E-2</v>
      </c>
      <c r="FJ9">
        <f t="shared" ca="1" si="10"/>
        <v>0.26130204712295246</v>
      </c>
      <c r="FK9">
        <f t="shared" ca="1" si="10"/>
        <v>-0.23267618501031256</v>
      </c>
      <c r="FL9">
        <f t="shared" ca="1" si="10"/>
        <v>-6.1125533918161286E-2</v>
      </c>
      <c r="FM9">
        <f t="shared" ca="1" si="10"/>
        <v>0.20975643307802652</v>
      </c>
      <c r="FN9">
        <f t="shared" ca="1" si="10"/>
        <v>0.31951950769352133</v>
      </c>
      <c r="FO9">
        <f t="shared" ca="1" si="10"/>
        <v>0.21067539479138553</v>
      </c>
      <c r="FP9">
        <f t="shared" ca="1" si="10"/>
        <v>-1.6037579332525056E-2</v>
      </c>
      <c r="FQ9">
        <f t="shared" ca="1" si="10"/>
        <v>-5.7903251545659278E-2</v>
      </c>
      <c r="FR9">
        <f t="shared" ca="1" si="10"/>
        <v>-0.13106577025256444</v>
      </c>
      <c r="FS9">
        <f t="shared" ca="1" si="10"/>
        <v>-0.16383600314575603</v>
      </c>
      <c r="FT9">
        <f t="shared" ca="1" si="10"/>
        <v>-0.16429238961426679</v>
      </c>
      <c r="FU9">
        <f t="shared" ca="1" si="10"/>
        <v>0.13357748498601413</v>
      </c>
      <c r="FV9">
        <f t="shared" ca="1" si="10"/>
        <v>-0.35440750207389449</v>
      </c>
      <c r="FW9">
        <f t="shared" ca="1" si="10"/>
        <v>-0.17429161572469809</v>
      </c>
      <c r="FX9">
        <f t="shared" ca="1" si="10"/>
        <v>-0.13757923764463525</v>
      </c>
      <c r="FY9">
        <f t="shared" ca="1" si="10"/>
        <v>-0.11035066246053242</v>
      </c>
      <c r="FZ9">
        <f t="shared" ca="1" si="10"/>
        <v>0.26156534746300653</v>
      </c>
      <c r="GA9">
        <f t="shared" ca="1" si="10"/>
        <v>-0.14203936635196032</v>
      </c>
      <c r="GB9">
        <f t="shared" ca="1" si="10"/>
        <v>0.11621013454509388</v>
      </c>
      <c r="GC9">
        <f t="shared" ca="1" si="10"/>
        <v>0.30316614282963167</v>
      </c>
      <c r="GD9">
        <f t="shared" ca="1" si="10"/>
        <v>0.17470014574845313</v>
      </c>
      <c r="GE9">
        <f t="shared" ca="1" si="10"/>
        <v>-1.6569573531916221E-3</v>
      </c>
      <c r="GF9">
        <f t="shared" ca="1" si="10"/>
        <v>7.0139893423645336E-2</v>
      </c>
      <c r="GG9">
        <f t="shared" ca="1" si="10"/>
        <v>0.19311422608669998</v>
      </c>
      <c r="GH9">
        <f t="shared" ca="1" si="10"/>
        <v>0.13500828544904808</v>
      </c>
      <c r="GI9">
        <f t="shared" ca="1" si="10"/>
        <v>-0.12012973954442002</v>
      </c>
      <c r="GJ9">
        <f t="shared" ca="1" si="10"/>
        <v>1.3919333778008297E-2</v>
      </c>
      <c r="GK9">
        <f t="shared" ca="1" si="10"/>
        <v>0.37404292917815746</v>
      </c>
      <c r="GL9">
        <f t="shared" ca="1" si="10"/>
        <v>-0.20254243817677769</v>
      </c>
      <c r="GM9">
        <f t="shared" ca="1" si="10"/>
        <v>0.26845668213628393</v>
      </c>
      <c r="GN9">
        <f t="shared" ca="1" si="10"/>
        <v>-7.6150503151892604E-2</v>
      </c>
      <c r="GO9">
        <f t="shared" ca="1" si="10"/>
        <v>0.32677942278277905</v>
      </c>
      <c r="GP9">
        <f t="shared" ca="1" si="10"/>
        <v>0.21327685507340777</v>
      </c>
      <c r="GQ9">
        <f t="shared" ca="1" si="10"/>
        <v>-6.0641379963086176E-2</v>
      </c>
      <c r="GR9">
        <f t="shared" ca="1" si="10"/>
        <v>-4.1958385611938084E-2</v>
      </c>
      <c r="GS9">
        <f t="shared" ca="1" si="10"/>
        <v>4.2285082600807884E-2</v>
      </c>
      <c r="GT9">
        <f t="shared" ca="1" si="10"/>
        <v>-0.26391581002787223</v>
      </c>
      <c r="GU9">
        <f t="shared" ca="1" si="10"/>
        <v>-0.13596088492840958</v>
      </c>
      <c r="GV9">
        <f t="shared" ca="1" si="10"/>
        <v>-0.21315204966505963</v>
      </c>
      <c r="GW9">
        <f t="shared" ca="1" si="10"/>
        <v>0.15093113356766669</v>
      </c>
      <c r="GX9">
        <f t="shared" ca="1" si="10"/>
        <v>-2.2057745565017616E-2</v>
      </c>
      <c r="GY9">
        <f t="shared" ca="1" si="10"/>
        <v>0.11253762289640598</v>
      </c>
      <c r="GZ9">
        <f t="shared" ca="1" si="10"/>
        <v>1.8598424208845256E-2</v>
      </c>
      <c r="HA9">
        <f t="shared" ca="1" si="10"/>
        <v>4.9553916381089962E-2</v>
      </c>
      <c r="HB9">
        <f t="shared" ref="HB9:IZ11" ca="1" si="11">NORMINV(RAND(),(($I9-$L9)/2),($M9/3))</f>
        <v>0.14912318967977364</v>
      </c>
      <c r="HC9">
        <f t="shared" ca="1" si="11"/>
        <v>6.1655552276061981E-2</v>
      </c>
      <c r="HD9">
        <f t="shared" ca="1" si="11"/>
        <v>3.5893486522929875E-2</v>
      </c>
      <c r="HE9">
        <f t="shared" ca="1" si="11"/>
        <v>-9.4141007004153714E-3</v>
      </c>
      <c r="HF9">
        <f t="shared" ca="1" si="11"/>
        <v>-1.2120849407890627E-2</v>
      </c>
      <c r="HG9">
        <f t="shared" ca="1" si="11"/>
        <v>-5.5136745966489359E-4</v>
      </c>
      <c r="HH9">
        <f t="shared" ca="1" si="11"/>
        <v>-6.5290304995553336E-3</v>
      </c>
      <c r="HI9">
        <f t="shared" ca="1" si="11"/>
        <v>2.6550825089515971E-2</v>
      </c>
      <c r="HJ9">
        <f t="shared" ca="1" si="11"/>
        <v>0.1272888593295898</v>
      </c>
      <c r="HK9">
        <f t="shared" ca="1" si="11"/>
        <v>-7.220659176790252E-2</v>
      </c>
      <c r="HL9">
        <f t="shared" ca="1" si="11"/>
        <v>0.12096501658154911</v>
      </c>
      <c r="HM9">
        <f t="shared" ca="1" si="11"/>
        <v>-0.11487607113748238</v>
      </c>
      <c r="HN9">
        <f t="shared" ca="1" si="11"/>
        <v>0.20707048567774286</v>
      </c>
      <c r="HO9">
        <f t="shared" ca="1" si="11"/>
        <v>-0.28517713832254388</v>
      </c>
      <c r="HP9">
        <f t="shared" ca="1" si="11"/>
        <v>7.3157489366193568E-2</v>
      </c>
      <c r="HQ9">
        <f t="shared" ca="1" si="11"/>
        <v>-3.8881945274996763E-2</v>
      </c>
      <c r="HR9">
        <f t="shared" ca="1" si="11"/>
        <v>-7.7160067711897302E-3</v>
      </c>
      <c r="HS9">
        <f t="shared" ca="1" si="11"/>
        <v>4.6476640025814475E-2</v>
      </c>
      <c r="HT9">
        <f t="shared" ca="1" si="11"/>
        <v>-0.15224932191839935</v>
      </c>
      <c r="HU9">
        <f t="shared" ca="1" si="11"/>
        <v>-0.10713559054564342</v>
      </c>
      <c r="HV9">
        <f t="shared" ca="1" si="11"/>
        <v>-0.10008394339583714</v>
      </c>
      <c r="HW9">
        <f t="shared" ca="1" si="11"/>
        <v>-5.4413480240566088E-2</v>
      </c>
      <c r="HX9">
        <f t="shared" ca="1" si="11"/>
        <v>-4.499817861515109E-3</v>
      </c>
      <c r="HY9">
        <f t="shared" ca="1" si="11"/>
        <v>1.0619094844853483E-2</v>
      </c>
      <c r="HZ9">
        <f t="shared" ca="1" si="11"/>
        <v>5.8822197285411888E-2</v>
      </c>
      <c r="IA9">
        <f t="shared" ca="1" si="11"/>
        <v>5.9866279560723955E-2</v>
      </c>
      <c r="IB9">
        <f t="shared" ca="1" si="11"/>
        <v>7.8618617651926445E-2</v>
      </c>
      <c r="IC9">
        <f t="shared" ca="1" si="11"/>
        <v>0.25097223128452473</v>
      </c>
      <c r="ID9">
        <f t="shared" ca="1" si="11"/>
        <v>0.21081070877288666</v>
      </c>
      <c r="IE9">
        <f t="shared" ca="1" si="11"/>
        <v>4.1226577697801629E-2</v>
      </c>
      <c r="IF9">
        <f t="shared" ca="1" si="11"/>
        <v>0.171814485315823</v>
      </c>
      <c r="IG9">
        <f t="shared" ca="1" si="11"/>
        <v>2.2246782615241479E-2</v>
      </c>
      <c r="IH9">
        <f t="shared" ca="1" si="11"/>
        <v>-0.15761898582510189</v>
      </c>
      <c r="II9">
        <f t="shared" ca="1" si="11"/>
        <v>-0.13964507220916272</v>
      </c>
      <c r="IJ9">
        <f t="shared" ca="1" si="11"/>
        <v>-0.23423424370799198</v>
      </c>
      <c r="IK9">
        <f t="shared" ca="1" si="11"/>
        <v>0.10322415652891075</v>
      </c>
      <c r="IL9">
        <f t="shared" ca="1" si="11"/>
        <v>-0.1573571086445554</v>
      </c>
      <c r="IM9">
        <f t="shared" ca="1" si="11"/>
        <v>-0.1248628999250179</v>
      </c>
      <c r="IN9">
        <f t="shared" ca="1" si="11"/>
        <v>4.9428933739680748E-2</v>
      </c>
      <c r="IO9">
        <f t="shared" ca="1" si="11"/>
        <v>9.9671738451246855E-2</v>
      </c>
      <c r="IP9">
        <f t="shared" ca="1" si="11"/>
        <v>0.23144706829243469</v>
      </c>
      <c r="IQ9">
        <f t="shared" ca="1" si="11"/>
        <v>3.2371390005424161E-2</v>
      </c>
      <c r="IR9">
        <f t="shared" ca="1" si="11"/>
        <v>-0.13536372024436902</v>
      </c>
      <c r="IS9">
        <f t="shared" ca="1" si="11"/>
        <v>9.7163924111556086E-3</v>
      </c>
      <c r="IT9">
        <f t="shared" ca="1" si="11"/>
        <v>-3.9795691760793082E-2</v>
      </c>
      <c r="IU9">
        <f t="shared" ca="1" si="11"/>
        <v>-6.2084894516413719E-2</v>
      </c>
      <c r="IV9">
        <f t="shared" ca="1" si="11"/>
        <v>-6.6613721944371471E-2</v>
      </c>
      <c r="IW9">
        <f t="shared" ca="1" si="11"/>
        <v>7.8743609550970151E-2</v>
      </c>
      <c r="IX9">
        <f t="shared" ca="1" si="11"/>
        <v>-4.4412899263488501E-2</v>
      </c>
      <c r="IY9">
        <f t="shared" ca="1" si="11"/>
        <v>-4.0805716155825955E-2</v>
      </c>
      <c r="IZ9">
        <f t="shared" ca="1" si="11"/>
        <v>-0.1058634146334458</v>
      </c>
    </row>
    <row r="10" spans="1:260" ht="15" customHeight="1" thickBot="1">
      <c r="A10" s="70" t="s">
        <v>54</v>
      </c>
      <c r="B10" s="248"/>
      <c r="C10" s="249"/>
      <c r="D10" s="249"/>
      <c r="E10" s="285" t="s">
        <v>55</v>
      </c>
      <c r="F10" s="213"/>
      <c r="G10" s="4" t="s">
        <v>3</v>
      </c>
      <c r="H10" s="175">
        <f t="shared" si="0"/>
        <v>1</v>
      </c>
      <c r="I10" s="101">
        <v>0</v>
      </c>
      <c r="J10" s="4" t="s">
        <v>4</v>
      </c>
      <c r="K10" s="175">
        <f t="shared" si="1"/>
        <v>-1</v>
      </c>
      <c r="L10" s="101">
        <v>0.4</v>
      </c>
      <c r="M10" s="69">
        <f t="shared" si="6"/>
        <v>0.4</v>
      </c>
      <c r="N10" s="33">
        <f>IF(O10=0,0,(0.92*$M$17))</f>
        <v>1.8399999999999994</v>
      </c>
      <c r="O10" s="5">
        <f t="shared" si="7"/>
        <v>0.16000000000000003</v>
      </c>
      <c r="P10" s="27"/>
      <c r="Q10">
        <f ca="1">NORMINV(RAND(),(($I10-$L10)/2),($M10/3))</f>
        <v>-7.9028753508668823E-2</v>
      </c>
      <c r="R10">
        <f t="shared" ca="1" si="8"/>
        <v>-0.3927954533936715</v>
      </c>
      <c r="S10">
        <f t="shared" ca="1" si="8"/>
        <v>-1.0553604173177633E-2</v>
      </c>
      <c r="T10">
        <f t="shared" ca="1" si="8"/>
        <v>-0.12287266752969121</v>
      </c>
      <c r="U10">
        <f t="shared" ca="1" si="8"/>
        <v>-8.3955059993602185E-2</v>
      </c>
      <c r="V10">
        <f t="shared" ca="1" si="8"/>
        <v>-0.36299497008010206</v>
      </c>
      <c r="W10">
        <f t="shared" ca="1" si="8"/>
        <v>-0.3159089308480032</v>
      </c>
      <c r="X10">
        <f t="shared" ca="1" si="8"/>
        <v>-0.15930356397891821</v>
      </c>
      <c r="Y10">
        <f t="shared" ca="1" si="8"/>
        <v>-7.555675414878632E-2</v>
      </c>
      <c r="Z10">
        <f t="shared" ca="1" si="8"/>
        <v>-0.1563155087542904</v>
      </c>
      <c r="AA10">
        <f t="shared" ca="1" si="8"/>
        <v>-0.18524282524681721</v>
      </c>
      <c r="AB10">
        <f t="shared" ca="1" si="8"/>
        <v>-0.35154030587309271</v>
      </c>
      <c r="AC10">
        <f t="shared" ca="1" si="8"/>
        <v>-0.27357008749462264</v>
      </c>
      <c r="AD10">
        <f t="shared" ca="1" si="8"/>
        <v>-0.23247492535854553</v>
      </c>
      <c r="AE10">
        <f t="shared" ca="1" si="8"/>
        <v>-8.5071505066473985E-2</v>
      </c>
      <c r="AF10">
        <f t="shared" ca="1" si="8"/>
        <v>-2.0571850917107837E-2</v>
      </c>
      <c r="AG10">
        <f t="shared" ca="1" si="8"/>
        <v>-0.13804987155500364</v>
      </c>
      <c r="AH10">
        <f t="shared" ca="1" si="8"/>
        <v>-0.23249690006187745</v>
      </c>
      <c r="AI10">
        <f t="shared" ca="1" si="8"/>
        <v>-0.32921206018516347</v>
      </c>
      <c r="AJ10">
        <f t="shared" ca="1" si="8"/>
        <v>-0.25957313608478649</v>
      </c>
      <c r="AK10">
        <f t="shared" ca="1" si="8"/>
        <v>-0.14217611628060936</v>
      </c>
      <c r="AL10">
        <f t="shared" ca="1" si="8"/>
        <v>-0.10183856602595562</v>
      </c>
      <c r="AM10">
        <f t="shared" ca="1" si="8"/>
        <v>-9.3158539153209902E-2</v>
      </c>
      <c r="AN10">
        <f t="shared" ca="1" si="8"/>
        <v>-0.40568497529699532</v>
      </c>
      <c r="AO10">
        <f t="shared" ca="1" si="8"/>
        <v>-0.32701238448804437</v>
      </c>
      <c r="AP10">
        <f t="shared" ca="1" si="8"/>
        <v>-0.28253125492815861</v>
      </c>
      <c r="AQ10">
        <f t="shared" ca="1" si="8"/>
        <v>-0.13030173413541984</v>
      </c>
      <c r="AR10">
        <f t="shared" ca="1" si="8"/>
        <v>4.7045038726919425E-2</v>
      </c>
      <c r="AS10">
        <f t="shared" ca="1" si="8"/>
        <v>-0.36953348147822956</v>
      </c>
      <c r="AT10">
        <f t="shared" ca="1" si="8"/>
        <v>-9.607494144090456E-3</v>
      </c>
      <c r="AU10">
        <f t="shared" ca="1" si="8"/>
        <v>-0.2528347538327565</v>
      </c>
      <c r="AV10">
        <f t="shared" ca="1" si="8"/>
        <v>-7.2943266735803924E-2</v>
      </c>
      <c r="AW10">
        <f t="shared" ca="1" si="8"/>
        <v>-0.22956240015817597</v>
      </c>
      <c r="AX10">
        <f t="shared" ca="1" si="8"/>
        <v>-8.6458455256599273E-2</v>
      </c>
      <c r="AY10">
        <f t="shared" ca="1" si="8"/>
        <v>-0.45512356571034374</v>
      </c>
      <c r="AZ10">
        <f t="shared" ca="1" si="8"/>
        <v>-0.31779950297681331</v>
      </c>
      <c r="BA10">
        <f t="shared" ca="1" si="8"/>
        <v>-0.31952270176465836</v>
      </c>
      <c r="BB10">
        <f t="shared" ca="1" si="8"/>
        <v>-0.10683661200473776</v>
      </c>
      <c r="BC10">
        <f t="shared" ca="1" si="8"/>
        <v>-9.4602829105950859E-3</v>
      </c>
      <c r="BD10">
        <f t="shared" ca="1" si="8"/>
        <v>0.10874709784133618</v>
      </c>
      <c r="BE10">
        <f t="shared" ca="1" si="8"/>
        <v>-0.20085994542105731</v>
      </c>
      <c r="BF10">
        <f t="shared" ca="1" si="8"/>
        <v>-0.39852817173914662</v>
      </c>
      <c r="BG10">
        <f t="shared" ca="1" si="8"/>
        <v>-0.15002514225498062</v>
      </c>
      <c r="BH10">
        <f t="shared" ca="1" si="8"/>
        <v>-0.26704633163449892</v>
      </c>
      <c r="BI10">
        <f t="shared" ca="1" si="8"/>
        <v>-0.13475076727654278</v>
      </c>
      <c r="BJ10">
        <f t="shared" ca="1" si="8"/>
        <v>-0.28828828388916511</v>
      </c>
      <c r="BK10">
        <f t="shared" ca="1" si="8"/>
        <v>-0.25262123151700649</v>
      </c>
      <c r="BL10">
        <f t="shared" ca="1" si="8"/>
        <v>-0.29824003948899624</v>
      </c>
      <c r="BM10">
        <f t="shared" ca="1" si="8"/>
        <v>-0.13284839539670074</v>
      </c>
      <c r="BN10">
        <f t="shared" ca="1" si="8"/>
        <v>-0.37448953106424709</v>
      </c>
      <c r="BO10">
        <f t="shared" ca="1" si="8"/>
        <v>-0.31105279136407382</v>
      </c>
      <c r="BP10">
        <f t="shared" ca="1" si="8"/>
        <v>1.1383387594830735E-2</v>
      </c>
      <c r="BQ10">
        <f t="shared" ca="1" si="8"/>
        <v>-0.12892729414058748</v>
      </c>
      <c r="BR10">
        <f t="shared" ca="1" si="8"/>
        <v>-0.16725074513624452</v>
      </c>
      <c r="BS10">
        <f t="shared" ca="1" si="8"/>
        <v>-0.26270005530051499</v>
      </c>
      <c r="BT10">
        <f t="shared" ca="1" si="8"/>
        <v>8.4026022477094786E-2</v>
      </c>
      <c r="BU10">
        <f t="shared" ca="1" si="8"/>
        <v>-0.11921213445613027</v>
      </c>
      <c r="BV10">
        <f t="shared" ca="1" si="8"/>
        <v>-6.4001795298191277E-2</v>
      </c>
      <c r="BW10">
        <f t="shared" ca="1" si="8"/>
        <v>-0.2865549400595826</v>
      </c>
      <c r="BX10">
        <f t="shared" ca="1" si="8"/>
        <v>-0.23213412962231178</v>
      </c>
      <c r="BY10">
        <f t="shared" ca="1" si="8"/>
        <v>0.15796922079106096</v>
      </c>
      <c r="BZ10">
        <f t="shared" ca="1" si="8"/>
        <v>-1.3235096070180669E-2</v>
      </c>
      <c r="CA10">
        <f t="shared" ca="1" si="8"/>
        <v>3.3916139041488436E-2</v>
      </c>
      <c r="CB10">
        <f t="shared" ca="1" si="8"/>
        <v>-0.19930161264667282</v>
      </c>
      <c r="CC10">
        <f t="shared" ca="1" si="8"/>
        <v>-0.44855495494145686</v>
      </c>
      <c r="CD10">
        <f t="shared" ca="1" si="9"/>
        <v>-0.22826664943620573</v>
      </c>
      <c r="CE10">
        <f t="shared" ca="1" si="9"/>
        <v>-0.32906517195726681</v>
      </c>
      <c r="CF10">
        <f t="shared" ca="1" si="9"/>
        <v>-0.34492339603532696</v>
      </c>
      <c r="CG10">
        <f t="shared" ca="1" si="9"/>
        <v>-0.29347859554295419</v>
      </c>
      <c r="CH10">
        <f t="shared" ca="1" si="9"/>
        <v>0.16868700044870633</v>
      </c>
      <c r="CI10">
        <f t="shared" ca="1" si="9"/>
        <v>-0.17948461866935927</v>
      </c>
      <c r="CJ10">
        <f t="shared" ca="1" si="9"/>
        <v>-0.17231910486773891</v>
      </c>
      <c r="CK10">
        <f t="shared" ca="1" si="9"/>
        <v>-0.17397408541470089</v>
      </c>
      <c r="CL10">
        <f t="shared" ca="1" si="9"/>
        <v>-0.27176703904040145</v>
      </c>
      <c r="CM10">
        <f t="shared" ca="1" si="9"/>
        <v>-0.12454177428156001</v>
      </c>
      <c r="CN10">
        <f t="shared" ca="1" si="9"/>
        <v>-0.23130074958017438</v>
      </c>
      <c r="CO10">
        <f t="shared" ca="1" si="9"/>
        <v>-0.23824436503705793</v>
      </c>
      <c r="CP10">
        <f t="shared" ca="1" si="9"/>
        <v>-0.4233032265980603</v>
      </c>
      <c r="CQ10">
        <f t="shared" ca="1" si="9"/>
        <v>-6.4547880479944614E-2</v>
      </c>
      <c r="CR10">
        <f t="shared" ca="1" si="9"/>
        <v>-0.39797294898638019</v>
      </c>
      <c r="CS10">
        <f t="shared" ca="1" si="9"/>
        <v>-0.26570279209002429</v>
      </c>
      <c r="CT10">
        <f t="shared" ca="1" si="9"/>
        <v>-8.0443329250072762E-2</v>
      </c>
      <c r="CU10">
        <f t="shared" ca="1" si="9"/>
        <v>8.5954461041746533E-2</v>
      </c>
      <c r="CV10">
        <f t="shared" ca="1" si="9"/>
        <v>-6.1829189155474612E-2</v>
      </c>
      <c r="CW10">
        <f t="shared" ca="1" si="9"/>
        <v>-0.28816785266459027</v>
      </c>
      <c r="CX10">
        <f t="shared" ca="1" si="9"/>
        <v>-0.16395710833736268</v>
      </c>
      <c r="CY10">
        <f t="shared" ca="1" si="9"/>
        <v>-0.50948017675928314</v>
      </c>
      <c r="CZ10">
        <f t="shared" ca="1" si="9"/>
        <v>-0.18075325306040582</v>
      </c>
      <c r="DA10">
        <f t="shared" ca="1" si="9"/>
        <v>-0.23827153892004221</v>
      </c>
      <c r="DB10">
        <f t="shared" ca="1" si="9"/>
        <v>-0.22406322414834531</v>
      </c>
      <c r="DC10">
        <f t="shared" ca="1" si="9"/>
        <v>-0.31067185231709338</v>
      </c>
      <c r="DD10">
        <f t="shared" ca="1" si="9"/>
        <v>-0.24365605369489091</v>
      </c>
      <c r="DE10">
        <f t="shared" ca="1" si="9"/>
        <v>-0.2845398519218505</v>
      </c>
      <c r="DF10">
        <f t="shared" ca="1" si="9"/>
        <v>-0.17432445767741359</v>
      </c>
      <c r="DG10">
        <f t="shared" ca="1" si="9"/>
        <v>-5.2817038378560416E-2</v>
      </c>
      <c r="DH10">
        <f t="shared" ca="1" si="9"/>
        <v>-0.56100382212511613</v>
      </c>
      <c r="DI10">
        <f t="shared" ca="1" si="9"/>
        <v>-0.25343760464848558</v>
      </c>
      <c r="DJ10">
        <f t="shared" ca="1" si="9"/>
        <v>-6.3224330619206515E-2</v>
      </c>
      <c r="DK10">
        <f t="shared" ca="1" si="9"/>
        <v>-0.2605342923597877</v>
      </c>
      <c r="DL10">
        <f t="shared" ca="1" si="9"/>
        <v>7.2284390075351979E-3</v>
      </c>
      <c r="DM10">
        <f t="shared" ca="1" si="9"/>
        <v>-0.23851247776442261</v>
      </c>
      <c r="DN10">
        <f t="shared" ca="1" si="9"/>
        <v>-9.6898370734302547E-2</v>
      </c>
      <c r="DO10">
        <f t="shared" ca="1" si="9"/>
        <v>-0.30465609759527912</v>
      </c>
      <c r="DP10">
        <f t="shared" ca="1" si="9"/>
        <v>-0.31468093021769883</v>
      </c>
      <c r="DQ10">
        <f t="shared" ca="1" si="9"/>
        <v>-0.14717057614169543</v>
      </c>
      <c r="DR10">
        <f t="shared" ca="1" si="9"/>
        <v>-5.9892232504494491E-2</v>
      </c>
      <c r="DS10">
        <f t="shared" ca="1" si="9"/>
        <v>-0.4443633456627859</v>
      </c>
      <c r="DT10">
        <f t="shared" ca="1" si="9"/>
        <v>-0.25936701427785769</v>
      </c>
      <c r="DU10">
        <f t="shared" ca="1" si="9"/>
        <v>-0.29621939309436601</v>
      </c>
      <c r="DV10">
        <f t="shared" ca="1" si="9"/>
        <v>-0.29512217827355669</v>
      </c>
      <c r="DW10">
        <f t="shared" ca="1" si="9"/>
        <v>-0.38756133842811324</v>
      </c>
      <c r="DX10">
        <f t="shared" ca="1" si="9"/>
        <v>1.5977070002218347E-2</v>
      </c>
      <c r="DY10">
        <f t="shared" ca="1" si="9"/>
        <v>-5.1924603719227386E-2</v>
      </c>
      <c r="DZ10">
        <f t="shared" ca="1" si="9"/>
        <v>1.554429840020799E-3</v>
      </c>
      <c r="EA10">
        <f t="shared" ca="1" si="9"/>
        <v>-0.25083872178859218</v>
      </c>
      <c r="EB10">
        <f t="shared" ca="1" si="9"/>
        <v>-5.5836233777236177E-2</v>
      </c>
      <c r="EC10">
        <f t="shared" ca="1" si="9"/>
        <v>-0.28361602379210271</v>
      </c>
      <c r="ED10">
        <f t="shared" ca="1" si="9"/>
        <v>-0.10047488814652848</v>
      </c>
      <c r="EE10">
        <f t="shared" ca="1" si="9"/>
        <v>-0.26212318409474344</v>
      </c>
      <c r="EF10">
        <f t="shared" ca="1" si="9"/>
        <v>-0.16221197402616228</v>
      </c>
      <c r="EG10">
        <f t="shared" ca="1" si="9"/>
        <v>-0.29275564314215552</v>
      </c>
      <c r="EH10">
        <f t="shared" ca="1" si="9"/>
        <v>-0.28285898208337246</v>
      </c>
      <c r="EI10">
        <f t="shared" ca="1" si="9"/>
        <v>-0.3238156537951925</v>
      </c>
      <c r="EJ10">
        <f t="shared" ca="1" si="9"/>
        <v>-0.12567528584454768</v>
      </c>
      <c r="EK10">
        <f t="shared" ca="1" si="9"/>
        <v>-3.338162489066604E-2</v>
      </c>
      <c r="EL10">
        <f t="shared" ca="1" si="9"/>
        <v>-0.27850858784002536</v>
      </c>
      <c r="EM10">
        <f t="shared" ca="1" si="9"/>
        <v>-0.40937660529563996</v>
      </c>
      <c r="EN10">
        <f t="shared" ca="1" si="9"/>
        <v>-0.10474327915473314</v>
      </c>
      <c r="EO10">
        <f t="shared" ca="1" si="9"/>
        <v>-0.4247045437769929</v>
      </c>
      <c r="EP10">
        <f t="shared" ca="1" si="10"/>
        <v>-7.8364956777981123E-2</v>
      </c>
      <c r="EQ10">
        <f t="shared" ca="1" si="10"/>
        <v>-0.24880228513578173</v>
      </c>
      <c r="ER10">
        <f t="shared" ca="1" si="10"/>
        <v>-0.16742626791671283</v>
      </c>
      <c r="ES10">
        <f t="shared" ca="1" si="10"/>
        <v>-0.32788420445900224</v>
      </c>
      <c r="ET10">
        <f t="shared" ca="1" si="10"/>
        <v>-0.33765000294190173</v>
      </c>
      <c r="EU10">
        <f t="shared" ca="1" si="10"/>
        <v>-0.33885088408669528</v>
      </c>
      <c r="EV10">
        <f t="shared" ca="1" si="10"/>
        <v>-0.33952558519419029</v>
      </c>
      <c r="EW10">
        <f t="shared" ca="1" si="10"/>
        <v>-0.15325231534254186</v>
      </c>
      <c r="EX10">
        <f t="shared" ca="1" si="10"/>
        <v>-0.19702415330821782</v>
      </c>
      <c r="EY10">
        <f t="shared" ca="1" si="10"/>
        <v>-0.33707776962720459</v>
      </c>
      <c r="EZ10">
        <f t="shared" ca="1" si="10"/>
        <v>-0.1824534526711325</v>
      </c>
      <c r="FA10">
        <f t="shared" ca="1" si="10"/>
        <v>-0.28962497551816618</v>
      </c>
      <c r="FB10">
        <f t="shared" ca="1" si="10"/>
        <v>-7.0360638635149908E-3</v>
      </c>
      <c r="FC10">
        <f t="shared" ca="1" si="10"/>
        <v>-0.28348019294446192</v>
      </c>
      <c r="FD10">
        <f t="shared" ca="1" si="10"/>
        <v>-0.43550770300251285</v>
      </c>
      <c r="FE10">
        <f t="shared" ca="1" si="10"/>
        <v>-7.3598365425180085E-2</v>
      </c>
      <c r="FF10">
        <f t="shared" ca="1" si="10"/>
        <v>-0.15626553541384003</v>
      </c>
      <c r="FG10">
        <f t="shared" ca="1" si="10"/>
        <v>-0.21398738829940173</v>
      </c>
      <c r="FH10">
        <f t="shared" ca="1" si="10"/>
        <v>-5.0532609653453658E-2</v>
      </c>
      <c r="FI10">
        <f t="shared" ca="1" si="10"/>
        <v>-0.31913984463865241</v>
      </c>
      <c r="FJ10">
        <f t="shared" ca="1" si="10"/>
        <v>-0.22815003894417685</v>
      </c>
      <c r="FK10">
        <f t="shared" ca="1" si="10"/>
        <v>-0.37113055976509413</v>
      </c>
      <c r="FL10">
        <f t="shared" ca="1" si="10"/>
        <v>-0.2253587329024449</v>
      </c>
      <c r="FM10">
        <f t="shared" ca="1" si="10"/>
        <v>-0.31553801140059634</v>
      </c>
      <c r="FN10">
        <f t="shared" ca="1" si="10"/>
        <v>-0.32578059513817431</v>
      </c>
      <c r="FO10">
        <f t="shared" ca="1" si="10"/>
        <v>-6.0665990494084832E-2</v>
      </c>
      <c r="FP10">
        <f t="shared" ca="1" si="10"/>
        <v>-1.9963354095134694E-2</v>
      </c>
      <c r="FQ10">
        <f t="shared" ca="1" si="10"/>
        <v>-8.5011527800697484E-2</v>
      </c>
      <c r="FR10">
        <f t="shared" ca="1" si="10"/>
        <v>-0.1765592568409928</v>
      </c>
      <c r="FS10">
        <f t="shared" ca="1" si="10"/>
        <v>0.10993155219248885</v>
      </c>
      <c r="FT10">
        <f t="shared" ca="1" si="10"/>
        <v>-0.18131321265801359</v>
      </c>
      <c r="FU10">
        <f t="shared" ca="1" si="10"/>
        <v>0.10810030655245756</v>
      </c>
      <c r="FV10">
        <f t="shared" ca="1" si="10"/>
        <v>-0.21744078237930009</v>
      </c>
      <c r="FW10">
        <f t="shared" ca="1" si="10"/>
        <v>-0.10986267966182436</v>
      </c>
      <c r="FX10">
        <f t="shared" ca="1" si="10"/>
        <v>-0.2627974539796179</v>
      </c>
      <c r="FY10">
        <f t="shared" ca="1" si="10"/>
        <v>-0.18394887735555041</v>
      </c>
      <c r="FZ10">
        <f t="shared" ca="1" si="10"/>
        <v>-0.33019777533712613</v>
      </c>
      <c r="GA10">
        <f t="shared" ca="1" si="10"/>
        <v>-0.10242420790620121</v>
      </c>
      <c r="GB10">
        <f t="shared" ca="1" si="10"/>
        <v>-0.182119280029613</v>
      </c>
      <c r="GC10">
        <f t="shared" ca="1" si="10"/>
        <v>-2.5640746743883835E-2</v>
      </c>
      <c r="GD10">
        <f t="shared" ca="1" si="10"/>
        <v>-0.28231266947123435</v>
      </c>
      <c r="GE10">
        <f t="shared" ca="1" si="10"/>
        <v>-8.7047181212988767E-2</v>
      </c>
      <c r="GF10">
        <f t="shared" ca="1" si="10"/>
        <v>-0.29803732229991475</v>
      </c>
      <c r="GG10">
        <f t="shared" ca="1" si="10"/>
        <v>-0.38195340216895463</v>
      </c>
      <c r="GH10">
        <f t="shared" ca="1" si="10"/>
        <v>-6.7259049012419553E-2</v>
      </c>
      <c r="GI10">
        <f t="shared" ca="1" si="10"/>
        <v>-9.0243610736952029E-2</v>
      </c>
      <c r="GJ10">
        <f t="shared" ca="1" si="10"/>
        <v>-0.25671230740481771</v>
      </c>
      <c r="GK10">
        <f t="shared" ca="1" si="10"/>
        <v>-0.14883258500518526</v>
      </c>
      <c r="GL10">
        <f t="shared" ca="1" si="10"/>
        <v>-3.6150320978732997E-2</v>
      </c>
      <c r="GM10">
        <f t="shared" ca="1" si="10"/>
        <v>-9.7960730882493907E-2</v>
      </c>
      <c r="GN10">
        <f t="shared" ca="1" si="10"/>
        <v>-0.1953077135900855</v>
      </c>
      <c r="GO10">
        <f t="shared" ca="1" si="10"/>
        <v>-0.3406056572446875</v>
      </c>
      <c r="GP10">
        <f t="shared" ca="1" si="10"/>
        <v>-0.17158004035980226</v>
      </c>
      <c r="GQ10">
        <f t="shared" ca="1" si="10"/>
        <v>-9.0943404686032736E-2</v>
      </c>
      <c r="GR10">
        <f t="shared" ca="1" si="10"/>
        <v>-0.49602378345115256</v>
      </c>
      <c r="GS10">
        <f t="shared" ca="1" si="10"/>
        <v>-0.2262518325236367</v>
      </c>
      <c r="GT10">
        <f t="shared" ca="1" si="10"/>
        <v>-0.22069740610788011</v>
      </c>
      <c r="GU10">
        <f t="shared" ca="1" si="10"/>
        <v>6.7335354677423298E-2</v>
      </c>
      <c r="GV10">
        <f t="shared" ca="1" si="10"/>
        <v>-0.34586377800653656</v>
      </c>
      <c r="GW10">
        <f t="shared" ca="1" si="10"/>
        <v>-0.33253838887566911</v>
      </c>
      <c r="GX10">
        <f t="shared" ca="1" si="10"/>
        <v>-0.23625839660820702</v>
      </c>
      <c r="GY10">
        <f t="shared" ca="1" si="10"/>
        <v>-0.26925083971718566</v>
      </c>
      <c r="GZ10">
        <f t="shared" ca="1" si="10"/>
        <v>-0.12728648666315359</v>
      </c>
      <c r="HA10">
        <f t="shared" ca="1" si="10"/>
        <v>-0.32158602910437228</v>
      </c>
      <c r="HB10">
        <f t="shared" ca="1" si="11"/>
        <v>-0.22783083709210888</v>
      </c>
      <c r="HC10">
        <f t="shared" ca="1" si="11"/>
        <v>-0.12807876554069919</v>
      </c>
      <c r="HD10">
        <f t="shared" ca="1" si="11"/>
        <v>-0.20743585561777828</v>
      </c>
      <c r="HE10">
        <f t="shared" ca="1" si="11"/>
        <v>-0.10954259321327475</v>
      </c>
      <c r="HF10">
        <f t="shared" ca="1" si="11"/>
        <v>-0.4643301244389394</v>
      </c>
      <c r="HG10">
        <f t="shared" ca="1" si="11"/>
        <v>-3.1143502068789547E-2</v>
      </c>
      <c r="HH10">
        <f t="shared" ca="1" si="11"/>
        <v>-0.15615470814566479</v>
      </c>
      <c r="HI10">
        <f t="shared" ca="1" si="11"/>
        <v>-0.4887934011924211</v>
      </c>
      <c r="HJ10">
        <f t="shared" ca="1" si="11"/>
        <v>-0.26235340687485065</v>
      </c>
      <c r="HK10">
        <f t="shared" ca="1" si="11"/>
        <v>-6.917104723632414E-2</v>
      </c>
      <c r="HL10">
        <f t="shared" ca="1" si="11"/>
        <v>-0.36994606527832508</v>
      </c>
      <c r="HM10">
        <f t="shared" ca="1" si="11"/>
        <v>-6.8073061966377135E-2</v>
      </c>
      <c r="HN10">
        <f t="shared" ca="1" si="11"/>
        <v>-0.47142110201206949</v>
      </c>
      <c r="HO10">
        <f t="shared" ca="1" si="11"/>
        <v>-0.52452568706568126</v>
      </c>
      <c r="HP10">
        <f t="shared" ca="1" si="11"/>
        <v>-0.16798635070036888</v>
      </c>
      <c r="HQ10">
        <f t="shared" ca="1" si="11"/>
        <v>-0.18252749051419234</v>
      </c>
      <c r="HR10">
        <f t="shared" ca="1" si="11"/>
        <v>-4.9846844681739721E-2</v>
      </c>
      <c r="HS10">
        <f t="shared" ca="1" si="11"/>
        <v>7.5258433170395989E-2</v>
      </c>
      <c r="HT10">
        <f t="shared" ca="1" si="11"/>
        <v>-0.16646251646866639</v>
      </c>
      <c r="HU10">
        <f t="shared" ca="1" si="11"/>
        <v>-0.41177310441082693</v>
      </c>
      <c r="HV10">
        <f t="shared" ca="1" si="11"/>
        <v>-0.2417760317935668</v>
      </c>
      <c r="HW10">
        <f t="shared" ca="1" si="11"/>
        <v>-0.38435558874777809</v>
      </c>
      <c r="HX10">
        <f t="shared" ca="1" si="11"/>
        <v>-0.13971967993897122</v>
      </c>
      <c r="HY10">
        <f t="shared" ca="1" si="11"/>
        <v>-0.10464596026603563</v>
      </c>
      <c r="HZ10">
        <f t="shared" ca="1" si="11"/>
        <v>-0.32868410346244858</v>
      </c>
      <c r="IA10">
        <f t="shared" ca="1" si="11"/>
        <v>-0.19457747925722294</v>
      </c>
      <c r="IB10">
        <f t="shared" ca="1" si="11"/>
        <v>-0.28902655910463443</v>
      </c>
      <c r="IC10">
        <f t="shared" ca="1" si="11"/>
        <v>-0.30116248002508439</v>
      </c>
      <c r="ID10">
        <f t="shared" ca="1" si="11"/>
        <v>-0.21544235544972742</v>
      </c>
      <c r="IE10">
        <f t="shared" ca="1" si="11"/>
        <v>-0.24901939529299194</v>
      </c>
      <c r="IF10">
        <f t="shared" ca="1" si="11"/>
        <v>-0.37253373206325213</v>
      </c>
      <c r="IG10">
        <f t="shared" ca="1" si="11"/>
        <v>-0.34195317420205873</v>
      </c>
      <c r="IH10">
        <f t="shared" ca="1" si="11"/>
        <v>-2.4843508642692635E-2</v>
      </c>
      <c r="II10">
        <f t="shared" ca="1" si="11"/>
        <v>-0.18905034518381547</v>
      </c>
      <c r="IJ10">
        <f t="shared" ca="1" si="11"/>
        <v>-4.8261942528341512E-2</v>
      </c>
      <c r="IK10">
        <f t="shared" ca="1" si="11"/>
        <v>-0.20753009046947027</v>
      </c>
      <c r="IL10">
        <f t="shared" ca="1" si="11"/>
        <v>-5.2714634069876337E-2</v>
      </c>
      <c r="IM10">
        <f t="shared" ca="1" si="11"/>
        <v>-0.10288533305904092</v>
      </c>
      <c r="IN10">
        <f t="shared" ca="1" si="11"/>
        <v>-0.163920511250852</v>
      </c>
      <c r="IO10">
        <f t="shared" ca="1" si="11"/>
        <v>-0.16224216632217092</v>
      </c>
      <c r="IP10">
        <f t="shared" ca="1" si="11"/>
        <v>-0.2578028974805322</v>
      </c>
      <c r="IQ10">
        <f t="shared" ca="1" si="11"/>
        <v>-0.35376119155199703</v>
      </c>
      <c r="IR10">
        <f t="shared" ca="1" si="11"/>
        <v>-0.13444712403583015</v>
      </c>
      <c r="IS10">
        <f t="shared" ca="1" si="11"/>
        <v>-0.35592886789524059</v>
      </c>
      <c r="IT10">
        <f t="shared" ca="1" si="11"/>
        <v>-0.16716037254027533</v>
      </c>
      <c r="IU10">
        <f t="shared" ca="1" si="11"/>
        <v>-0.15923313684950061</v>
      </c>
      <c r="IV10">
        <f t="shared" ca="1" si="11"/>
        <v>-0.15975615376468005</v>
      </c>
      <c r="IW10">
        <f t="shared" ca="1" si="11"/>
        <v>4.7757994505748413E-2</v>
      </c>
      <c r="IX10">
        <f t="shared" ca="1" si="11"/>
        <v>-0.11749598456670954</v>
      </c>
      <c r="IY10">
        <f t="shared" ca="1" si="11"/>
        <v>-0.30198815770373488</v>
      </c>
      <c r="IZ10">
        <f t="shared" ca="1" si="11"/>
        <v>-0.18226196818834695</v>
      </c>
    </row>
    <row r="11" spans="1:260" ht="15" customHeight="1" thickBot="1">
      <c r="A11" s="70" t="s">
        <v>56</v>
      </c>
      <c r="B11" s="248"/>
      <c r="C11" s="249"/>
      <c r="D11" s="249"/>
      <c r="E11" s="285" t="s">
        <v>57</v>
      </c>
      <c r="F11" s="213"/>
      <c r="G11" s="4" t="s">
        <v>3</v>
      </c>
      <c r="H11" s="175">
        <f t="shared" si="0"/>
        <v>1</v>
      </c>
      <c r="I11" s="101">
        <v>0.1</v>
      </c>
      <c r="J11" s="4" t="s">
        <v>4</v>
      </c>
      <c r="K11" s="175">
        <f t="shared" si="1"/>
        <v>-1</v>
      </c>
      <c r="L11" s="101">
        <v>0.4</v>
      </c>
      <c r="M11" s="69">
        <f t="shared" si="6"/>
        <v>0.5</v>
      </c>
      <c r="N11" s="33">
        <f>IF(O11=0,0,(0.8*$M$17))</f>
        <v>1.5999999999999996</v>
      </c>
      <c r="O11" s="5">
        <f t="shared" si="7"/>
        <v>0.25</v>
      </c>
      <c r="P11" s="27"/>
      <c r="Q11">
        <f ca="1">NORMINV(RAND(),(($I11-$L11)/2),($M11/3))</f>
        <v>-0.18027009765376067</v>
      </c>
      <c r="R11">
        <f t="shared" ca="1" si="8"/>
        <v>-0.29394889978738703</v>
      </c>
      <c r="S11">
        <f t="shared" ca="1" si="8"/>
        <v>-0.11072279181397986</v>
      </c>
      <c r="T11">
        <f t="shared" ca="1" si="8"/>
        <v>-0.35920049272518023</v>
      </c>
      <c r="U11">
        <f t="shared" ca="1" si="8"/>
        <v>5.2511012475694618E-2</v>
      </c>
      <c r="V11">
        <f t="shared" ca="1" si="8"/>
        <v>-9.052589132590011E-2</v>
      </c>
      <c r="W11">
        <f t="shared" ca="1" si="8"/>
        <v>0.12212968537651736</v>
      </c>
      <c r="X11">
        <f t="shared" ca="1" si="8"/>
        <v>-0.2163200565372885</v>
      </c>
      <c r="Y11">
        <f t="shared" ca="1" si="8"/>
        <v>7.558993116987156E-3</v>
      </c>
      <c r="Z11">
        <f t="shared" ca="1" si="8"/>
        <v>-5.3826997338410371E-2</v>
      </c>
      <c r="AA11">
        <f t="shared" ca="1" si="8"/>
        <v>-0.32013210205967157</v>
      </c>
      <c r="AB11">
        <f t="shared" ca="1" si="8"/>
        <v>1.5865014604730499E-2</v>
      </c>
      <c r="AC11">
        <f t="shared" ca="1" si="8"/>
        <v>-0.13254089547893669</v>
      </c>
      <c r="AD11">
        <f t="shared" ca="1" si="8"/>
        <v>-9.5854168178419075E-2</v>
      </c>
      <c r="AE11">
        <f t="shared" ca="1" si="8"/>
        <v>-0.28743984605067008</v>
      </c>
      <c r="AF11">
        <f t="shared" ca="1" si="8"/>
        <v>-2.7241360149252491E-2</v>
      </c>
      <c r="AG11">
        <f t="shared" ca="1" si="8"/>
        <v>-0.15949181473839036</v>
      </c>
      <c r="AH11">
        <f t="shared" ca="1" si="8"/>
        <v>-0.42072294783845054</v>
      </c>
      <c r="AI11">
        <f t="shared" ca="1" si="8"/>
        <v>-0.27425205686456922</v>
      </c>
      <c r="AJ11">
        <f t="shared" ca="1" si="8"/>
        <v>-0.52619036701455879</v>
      </c>
      <c r="AK11">
        <f t="shared" ca="1" si="8"/>
        <v>-0.20613065106579392</v>
      </c>
      <c r="AL11">
        <f t="shared" ca="1" si="8"/>
        <v>-7.3101245189379493E-2</v>
      </c>
      <c r="AM11">
        <f t="shared" ca="1" si="8"/>
        <v>-2.4771701268252649E-2</v>
      </c>
      <c r="AN11">
        <f t="shared" ca="1" si="8"/>
        <v>-6.5328002851331113E-2</v>
      </c>
      <c r="AO11">
        <f t="shared" ca="1" si="8"/>
        <v>-0.15665246743224054</v>
      </c>
      <c r="AP11">
        <f t="shared" ca="1" si="8"/>
        <v>-0.34354559963883741</v>
      </c>
      <c r="AQ11">
        <f t="shared" ca="1" si="8"/>
        <v>-0.12239422662141075</v>
      </c>
      <c r="AR11">
        <f t="shared" ca="1" si="8"/>
        <v>-7.4406870207321785E-2</v>
      </c>
      <c r="AS11">
        <f t="shared" ca="1" si="8"/>
        <v>-0.21090799807588001</v>
      </c>
      <c r="AT11">
        <f t="shared" ca="1" si="8"/>
        <v>-6.0120727007171401E-2</v>
      </c>
      <c r="AU11">
        <f t="shared" ca="1" si="8"/>
        <v>-0.43149916205277156</v>
      </c>
      <c r="AV11">
        <f t="shared" ca="1" si="8"/>
        <v>-4.7317891068848414E-2</v>
      </c>
      <c r="AW11">
        <f t="shared" ca="1" si="8"/>
        <v>-0.24984402005636702</v>
      </c>
      <c r="AX11">
        <f t="shared" ca="1" si="8"/>
        <v>-0.20823208400743895</v>
      </c>
      <c r="AY11">
        <f t="shared" ca="1" si="8"/>
        <v>-0.27882667229657104</v>
      </c>
      <c r="AZ11">
        <f t="shared" ca="1" si="8"/>
        <v>-0.37923507722624034</v>
      </c>
      <c r="BA11">
        <f t="shared" ca="1" si="8"/>
        <v>8.5161429914295095E-2</v>
      </c>
      <c r="BB11">
        <f t="shared" ca="1" si="8"/>
        <v>-0.11841840006025126</v>
      </c>
      <c r="BC11">
        <f t="shared" ca="1" si="8"/>
        <v>-0.37846846894183722</v>
      </c>
      <c r="BD11">
        <f t="shared" ca="1" si="8"/>
        <v>-4.4259925234010067E-3</v>
      </c>
      <c r="BE11">
        <f t="shared" ca="1" si="8"/>
        <v>-0.20838392867687985</v>
      </c>
      <c r="BF11">
        <f t="shared" ca="1" si="8"/>
        <v>-0.11377883569680908</v>
      </c>
      <c r="BG11">
        <f t="shared" ca="1" si="8"/>
        <v>2.2360258583165954E-2</v>
      </c>
      <c r="BH11">
        <f t="shared" ca="1" si="8"/>
        <v>-0.20834603749889147</v>
      </c>
      <c r="BI11">
        <f t="shared" ca="1" si="8"/>
        <v>-0.44789871772759232</v>
      </c>
      <c r="BJ11">
        <f t="shared" ca="1" si="8"/>
        <v>-0.2552251840002524</v>
      </c>
      <c r="BK11">
        <f t="shared" ca="1" si="8"/>
        <v>-3.946622993464198E-2</v>
      </c>
      <c r="BL11">
        <f t="shared" ca="1" si="8"/>
        <v>-6.6835621736477099E-2</v>
      </c>
      <c r="BM11">
        <f t="shared" ca="1" si="8"/>
        <v>-0.13409150499461414</v>
      </c>
      <c r="BN11">
        <f t="shared" ca="1" si="8"/>
        <v>-0.11709041363324213</v>
      </c>
      <c r="BO11">
        <f t="shared" ca="1" si="8"/>
        <v>-0.17566607910093882</v>
      </c>
      <c r="BP11">
        <f t="shared" ca="1" si="8"/>
        <v>0.17525062493217752</v>
      </c>
      <c r="BQ11">
        <f t="shared" ca="1" si="8"/>
        <v>-7.0945075169914495E-3</v>
      </c>
      <c r="BR11">
        <f t="shared" ca="1" si="8"/>
        <v>8.0289050861727107E-3</v>
      </c>
      <c r="BS11">
        <f t="shared" ca="1" si="8"/>
        <v>7.632949804452116E-2</v>
      </c>
      <c r="BT11">
        <f t="shared" ca="1" si="8"/>
        <v>-0.39600712666876881</v>
      </c>
      <c r="BU11">
        <f t="shared" ca="1" si="8"/>
        <v>5.1694097863023092E-2</v>
      </c>
      <c r="BV11">
        <f t="shared" ca="1" si="8"/>
        <v>-0.26291739776975342</v>
      </c>
      <c r="BW11">
        <f t="shared" ca="1" si="8"/>
        <v>9.5263248006312584E-3</v>
      </c>
      <c r="BX11">
        <f t="shared" ca="1" si="8"/>
        <v>-6.3940082988136276E-2</v>
      </c>
      <c r="BY11">
        <f t="shared" ca="1" si="8"/>
        <v>-9.2141895790483042E-2</v>
      </c>
      <c r="BZ11">
        <f t="shared" ca="1" si="8"/>
        <v>-9.5754031169374462E-2</v>
      </c>
      <c r="CA11">
        <f t="shared" ca="1" si="8"/>
        <v>-7.6545157139232767E-2</v>
      </c>
      <c r="CB11">
        <f t="shared" ca="1" si="8"/>
        <v>-0.38719725625122919</v>
      </c>
      <c r="CC11">
        <f t="shared" ca="1" si="8"/>
        <v>-0.19952912300058714</v>
      </c>
      <c r="CD11">
        <f t="shared" ca="1" si="9"/>
        <v>-1.5289505911624257E-2</v>
      </c>
      <c r="CE11">
        <f t="shared" ca="1" si="9"/>
        <v>-0.19670080086705111</v>
      </c>
      <c r="CF11">
        <f t="shared" ca="1" si="9"/>
        <v>9.1122102402314997E-2</v>
      </c>
      <c r="CG11">
        <f t="shared" ca="1" si="9"/>
        <v>-0.1807510176101656</v>
      </c>
      <c r="CH11">
        <f t="shared" ca="1" si="9"/>
        <v>-0.34984987109508137</v>
      </c>
      <c r="CI11">
        <f t="shared" ca="1" si="9"/>
        <v>-5.1736723607400045E-2</v>
      </c>
      <c r="CJ11">
        <f t="shared" ca="1" si="9"/>
        <v>0.14949062971296467</v>
      </c>
      <c r="CK11">
        <f t="shared" ca="1" si="9"/>
        <v>-0.22559019930781288</v>
      </c>
      <c r="CL11">
        <f t="shared" ca="1" si="9"/>
        <v>-0.13522778853108464</v>
      </c>
      <c r="CM11">
        <f t="shared" ca="1" si="9"/>
        <v>-0.47030765641241401</v>
      </c>
      <c r="CN11">
        <f t="shared" ca="1" si="9"/>
        <v>-0.27760788683324589</v>
      </c>
      <c r="CO11">
        <f t="shared" ca="1" si="9"/>
        <v>-0.26912587264894872</v>
      </c>
      <c r="CP11">
        <f t="shared" ca="1" si="9"/>
        <v>3.2593675484166695E-2</v>
      </c>
      <c r="CQ11">
        <f t="shared" ca="1" si="9"/>
        <v>-0.25840520084268426</v>
      </c>
      <c r="CR11">
        <f t="shared" ca="1" si="9"/>
        <v>0.24113278571149932</v>
      </c>
      <c r="CS11">
        <f t="shared" ca="1" si="9"/>
        <v>-0.59192268454916575</v>
      </c>
      <c r="CT11">
        <f t="shared" ca="1" si="9"/>
        <v>0.10766017020388269</v>
      </c>
      <c r="CU11">
        <f t="shared" ca="1" si="9"/>
        <v>-0.20644317570592591</v>
      </c>
      <c r="CV11">
        <f t="shared" ca="1" si="9"/>
        <v>6.1867212679845074E-2</v>
      </c>
      <c r="CW11">
        <f t="shared" ca="1" si="9"/>
        <v>-0.35436677882784806</v>
      </c>
      <c r="CX11">
        <f t="shared" ca="1" si="9"/>
        <v>-9.6375075169191082E-2</v>
      </c>
      <c r="CY11">
        <f t="shared" ca="1" si="9"/>
        <v>8.3617752246530175E-2</v>
      </c>
      <c r="CZ11">
        <f t="shared" ca="1" si="9"/>
        <v>-0.17693770060365441</v>
      </c>
      <c r="DA11">
        <f t="shared" ca="1" si="9"/>
        <v>-0.27326764271882975</v>
      </c>
      <c r="DB11">
        <f t="shared" ca="1" si="9"/>
        <v>-7.8790866520808411E-2</v>
      </c>
      <c r="DC11">
        <f t="shared" ca="1" si="9"/>
        <v>-0.35763077334908133</v>
      </c>
      <c r="DD11">
        <f t="shared" ca="1" si="9"/>
        <v>-0.2784483120817729</v>
      </c>
      <c r="DE11">
        <f t="shared" ca="1" si="9"/>
        <v>-0.10080291275910445</v>
      </c>
      <c r="DF11">
        <f t="shared" ca="1" si="9"/>
        <v>-0.25474809980363722</v>
      </c>
      <c r="DG11">
        <f t="shared" ca="1" si="9"/>
        <v>-1.2271097503683825E-3</v>
      </c>
      <c r="DH11">
        <f t="shared" ca="1" si="9"/>
        <v>-7.8280764427570662E-2</v>
      </c>
      <c r="DI11">
        <f t="shared" ca="1" si="9"/>
        <v>-0.14291134020623911</v>
      </c>
      <c r="DJ11">
        <f t="shared" ca="1" si="9"/>
        <v>-0.18235902314674798</v>
      </c>
      <c r="DK11">
        <f t="shared" ca="1" si="9"/>
        <v>-0.24669740199600007</v>
      </c>
      <c r="DL11">
        <f t="shared" ca="1" si="9"/>
        <v>-0.44679761726206163</v>
      </c>
      <c r="DM11">
        <f t="shared" ca="1" si="9"/>
        <v>-0.26305795263735909</v>
      </c>
      <c r="DN11">
        <f t="shared" ca="1" si="9"/>
        <v>-0.19785232518261658</v>
      </c>
      <c r="DO11">
        <f t="shared" ca="1" si="9"/>
        <v>-0.37188036715147016</v>
      </c>
      <c r="DP11">
        <f t="shared" ca="1" si="9"/>
        <v>-0.11844466106336568</v>
      </c>
      <c r="DQ11">
        <f t="shared" ca="1" si="9"/>
        <v>-0.38347097357326015</v>
      </c>
      <c r="DR11">
        <f t="shared" ca="1" si="9"/>
        <v>-0.35526885486658705</v>
      </c>
      <c r="DS11">
        <f t="shared" ca="1" si="9"/>
        <v>-0.15833361361714393</v>
      </c>
      <c r="DT11">
        <f t="shared" ca="1" si="9"/>
        <v>-0.26378753872419874</v>
      </c>
      <c r="DU11">
        <f t="shared" ca="1" si="9"/>
        <v>-0.35448780897150511</v>
      </c>
      <c r="DV11">
        <f t="shared" ca="1" si="9"/>
        <v>-0.21389422950696149</v>
      </c>
      <c r="DW11">
        <f t="shared" ca="1" si="9"/>
        <v>-0.14214943277394557</v>
      </c>
      <c r="DX11">
        <f t="shared" ca="1" si="9"/>
        <v>-0.1942084057603172</v>
      </c>
      <c r="DY11">
        <f t="shared" ca="1" si="9"/>
        <v>-0.19514174102556719</v>
      </c>
      <c r="DZ11">
        <f t="shared" ca="1" si="9"/>
        <v>-9.6870701159666089E-2</v>
      </c>
      <c r="EA11">
        <f t="shared" ca="1" si="9"/>
        <v>5.2865342026832379E-2</v>
      </c>
      <c r="EB11">
        <f t="shared" ca="1" si="9"/>
        <v>-4.4408770311246445E-2</v>
      </c>
      <c r="EC11">
        <f t="shared" ca="1" si="9"/>
        <v>-0.29986203075734508</v>
      </c>
      <c r="ED11">
        <f t="shared" ca="1" si="9"/>
        <v>0.16541830566897081</v>
      </c>
      <c r="EE11">
        <f t="shared" ca="1" si="9"/>
        <v>-0.1957187538860615</v>
      </c>
      <c r="EF11">
        <f t="shared" ca="1" si="9"/>
        <v>-0.62794043089034157</v>
      </c>
      <c r="EG11">
        <f t="shared" ca="1" si="9"/>
        <v>-0.27764732330979081</v>
      </c>
      <c r="EH11">
        <f t="shared" ca="1" si="9"/>
        <v>7.2823254304272167E-2</v>
      </c>
      <c r="EI11">
        <f t="shared" ca="1" si="9"/>
        <v>-4.461173499753994E-2</v>
      </c>
      <c r="EJ11">
        <f t="shared" ca="1" si="9"/>
        <v>0.1380918297674032</v>
      </c>
      <c r="EK11">
        <f t="shared" ca="1" si="9"/>
        <v>9.681832768237833E-2</v>
      </c>
      <c r="EL11">
        <f t="shared" ca="1" si="9"/>
        <v>-0.14834605468716788</v>
      </c>
      <c r="EM11">
        <f t="shared" ca="1" si="9"/>
        <v>3.6373302070517533E-2</v>
      </c>
      <c r="EN11">
        <f t="shared" ca="1" si="9"/>
        <v>-0.10769873830278839</v>
      </c>
      <c r="EO11">
        <f t="shared" ca="1" si="9"/>
        <v>-0.13780255547794973</v>
      </c>
      <c r="EP11">
        <f t="shared" ca="1" si="10"/>
        <v>5.0715161005220222E-2</v>
      </c>
      <c r="EQ11">
        <f t="shared" ca="1" si="10"/>
        <v>-0.29375294579183819</v>
      </c>
      <c r="ER11">
        <f t="shared" ca="1" si="10"/>
        <v>-0.57473384889718093</v>
      </c>
      <c r="ES11">
        <f t="shared" ca="1" si="10"/>
        <v>-0.30374586901404543</v>
      </c>
      <c r="ET11">
        <f t="shared" ca="1" si="10"/>
        <v>1.4553001508594565E-3</v>
      </c>
      <c r="EU11">
        <f t="shared" ca="1" si="10"/>
        <v>-0.11473123141580671</v>
      </c>
      <c r="EV11">
        <f t="shared" ca="1" si="10"/>
        <v>-0.17645905922326371</v>
      </c>
      <c r="EW11">
        <f t="shared" ca="1" si="10"/>
        <v>0.17620869937799394</v>
      </c>
      <c r="EX11">
        <f t="shared" ca="1" si="10"/>
        <v>0.15637195194905018</v>
      </c>
      <c r="EY11">
        <f t="shared" ca="1" si="10"/>
        <v>-0.21115377230434632</v>
      </c>
      <c r="EZ11">
        <f t="shared" ca="1" si="10"/>
        <v>-0.22383832544966956</v>
      </c>
      <c r="FA11">
        <f t="shared" ca="1" si="10"/>
        <v>3.2475546575199576E-2</v>
      </c>
      <c r="FB11">
        <f t="shared" ca="1" si="10"/>
        <v>-0.33892718213153916</v>
      </c>
      <c r="FC11">
        <f t="shared" ca="1" si="10"/>
        <v>-5.9872851596633012E-2</v>
      </c>
      <c r="FD11">
        <f t="shared" ca="1" si="10"/>
        <v>4.3860888648644236E-2</v>
      </c>
      <c r="FE11">
        <f t="shared" ca="1" si="10"/>
        <v>-0.271598068002874</v>
      </c>
      <c r="FF11">
        <f t="shared" ca="1" si="10"/>
        <v>0.16143865709375382</v>
      </c>
      <c r="FG11">
        <f t="shared" ca="1" si="10"/>
        <v>5.1425906085874717E-2</v>
      </c>
      <c r="FH11">
        <f t="shared" ca="1" si="10"/>
        <v>-0.23533751487174606</v>
      </c>
      <c r="FI11">
        <f t="shared" ca="1" si="10"/>
        <v>-0.26267624429541359</v>
      </c>
      <c r="FJ11">
        <f t="shared" ca="1" si="10"/>
        <v>-0.3559758579679812</v>
      </c>
      <c r="FK11">
        <f t="shared" ca="1" si="10"/>
        <v>-0.208065908749376</v>
      </c>
      <c r="FL11">
        <f t="shared" ca="1" si="10"/>
        <v>-0.33581878964522577</v>
      </c>
      <c r="FM11">
        <f t="shared" ca="1" si="10"/>
        <v>-0.21434316760307009</v>
      </c>
      <c r="FN11">
        <f t="shared" ca="1" si="10"/>
        <v>-1.7510072595353476E-2</v>
      </c>
      <c r="FO11">
        <f t="shared" ca="1" si="10"/>
        <v>0.12283695493436719</v>
      </c>
      <c r="FP11">
        <f t="shared" ca="1" si="10"/>
        <v>-0.29828012986563546</v>
      </c>
      <c r="FQ11">
        <f t="shared" ca="1" si="10"/>
        <v>-0.11820901143895704</v>
      </c>
      <c r="FR11">
        <f t="shared" ca="1" si="10"/>
        <v>-1.0005132024649366E-2</v>
      </c>
      <c r="FS11">
        <f t="shared" ca="1" si="10"/>
        <v>-0.18848031813745114</v>
      </c>
      <c r="FT11">
        <f t="shared" ca="1" si="10"/>
        <v>3.1034897791489102E-2</v>
      </c>
      <c r="FU11">
        <f t="shared" ca="1" si="10"/>
        <v>-0.15214398508058546</v>
      </c>
      <c r="FV11">
        <f t="shared" ca="1" si="10"/>
        <v>-0.17397955306444307</v>
      </c>
      <c r="FW11">
        <f t="shared" ca="1" si="10"/>
        <v>-7.2488403590519807E-2</v>
      </c>
      <c r="FX11">
        <f t="shared" ca="1" si="10"/>
        <v>-0.22582139319893882</v>
      </c>
      <c r="FY11">
        <f t="shared" ca="1" si="10"/>
        <v>-6.9700765132536965E-2</v>
      </c>
      <c r="FZ11">
        <f t="shared" ca="1" si="10"/>
        <v>-6.364283433516979E-2</v>
      </c>
      <c r="GA11">
        <f t="shared" ca="1" si="10"/>
        <v>-9.8461752479951203E-2</v>
      </c>
      <c r="GB11">
        <f t="shared" ca="1" si="10"/>
        <v>5.1329993259754403E-2</v>
      </c>
      <c r="GC11">
        <f t="shared" ca="1" si="10"/>
        <v>-0.13183551940922561</v>
      </c>
      <c r="GD11">
        <f t="shared" ca="1" si="10"/>
        <v>-0.19702167230081682</v>
      </c>
      <c r="GE11">
        <f t="shared" ca="1" si="10"/>
        <v>-0.28518286260155457</v>
      </c>
      <c r="GF11">
        <f t="shared" ca="1" si="10"/>
        <v>0.13917904216653798</v>
      </c>
      <c r="GG11">
        <f t="shared" ca="1" si="10"/>
        <v>1.8844040475734347E-2</v>
      </c>
      <c r="GH11">
        <f t="shared" ca="1" si="10"/>
        <v>-1.522755325275979E-2</v>
      </c>
      <c r="GI11">
        <f t="shared" ca="1" si="10"/>
        <v>-0.1373015264585293</v>
      </c>
      <c r="GJ11">
        <f t="shared" ca="1" si="10"/>
        <v>-0.31150371061351778</v>
      </c>
      <c r="GK11">
        <f t="shared" ca="1" si="10"/>
        <v>-0.2035817504227031</v>
      </c>
      <c r="GL11">
        <f t="shared" ca="1" si="10"/>
        <v>0.13941889614669256</v>
      </c>
      <c r="GM11">
        <f t="shared" ca="1" si="10"/>
        <v>7.8683403349333325E-4</v>
      </c>
      <c r="GN11">
        <f t="shared" ca="1" si="10"/>
        <v>-0.26145460762631856</v>
      </c>
      <c r="GO11">
        <f t="shared" ca="1" si="10"/>
        <v>-0.40759007696795813</v>
      </c>
      <c r="GP11">
        <f t="shared" ca="1" si="10"/>
        <v>-0.23317500061128105</v>
      </c>
      <c r="GQ11">
        <f t="shared" ca="1" si="10"/>
        <v>2.6187724651051042E-2</v>
      </c>
      <c r="GR11">
        <f t="shared" ca="1" si="10"/>
        <v>-7.3915422454537943E-2</v>
      </c>
      <c r="GS11">
        <f t="shared" ca="1" si="10"/>
        <v>-0.24266101264653023</v>
      </c>
      <c r="GT11">
        <f t="shared" ca="1" si="10"/>
        <v>0.26388382616788481</v>
      </c>
      <c r="GU11">
        <f t="shared" ca="1" si="10"/>
        <v>-9.8708922784830594E-2</v>
      </c>
      <c r="GV11">
        <f t="shared" ca="1" si="10"/>
        <v>-0.12894352409205823</v>
      </c>
      <c r="GW11">
        <f t="shared" ca="1" si="10"/>
        <v>-0.22626377599108946</v>
      </c>
      <c r="GX11">
        <f t="shared" ca="1" si="10"/>
        <v>-0.10262682794261642</v>
      </c>
      <c r="GY11">
        <f t="shared" ca="1" si="10"/>
        <v>-0.32160373970081846</v>
      </c>
      <c r="GZ11">
        <f t="shared" ca="1" si="10"/>
        <v>-0.17933298967839639</v>
      </c>
      <c r="HA11">
        <f t="shared" ca="1" si="10"/>
        <v>-0.29628369010444733</v>
      </c>
      <c r="HB11">
        <f t="shared" ca="1" si="11"/>
        <v>-0.18161098893957089</v>
      </c>
      <c r="HC11">
        <f t="shared" ca="1" si="11"/>
        <v>-4.3776337957221467E-2</v>
      </c>
      <c r="HD11">
        <f t="shared" ca="1" si="11"/>
        <v>-0.16755010695811845</v>
      </c>
      <c r="HE11">
        <f t="shared" ca="1" si="11"/>
        <v>4.1625338071420215E-2</v>
      </c>
      <c r="HF11">
        <f t="shared" ca="1" si="11"/>
        <v>-0.36177748941147814</v>
      </c>
      <c r="HG11">
        <f t="shared" ca="1" si="11"/>
        <v>-0.40676238420674438</v>
      </c>
      <c r="HH11">
        <f t="shared" ca="1" si="11"/>
        <v>6.9464974114682804E-2</v>
      </c>
      <c r="HI11">
        <f t="shared" ca="1" si="11"/>
        <v>-0.1117696501274095</v>
      </c>
      <c r="HJ11">
        <f t="shared" ca="1" si="11"/>
        <v>-0.17858516547907863</v>
      </c>
      <c r="HK11">
        <f t="shared" ca="1" si="11"/>
        <v>-5.9862048848945137E-3</v>
      </c>
      <c r="HL11">
        <f t="shared" ca="1" si="11"/>
        <v>-0.42402795693904338</v>
      </c>
      <c r="HM11">
        <f t="shared" ca="1" si="11"/>
        <v>-0.29209943927658927</v>
      </c>
      <c r="HN11">
        <f t="shared" ca="1" si="11"/>
        <v>-0.1765592319828862</v>
      </c>
      <c r="HO11">
        <f t="shared" ca="1" si="11"/>
        <v>-0.48088612582236201</v>
      </c>
      <c r="HP11">
        <f t="shared" ca="1" si="11"/>
        <v>-0.21047063585852516</v>
      </c>
      <c r="HQ11">
        <f t="shared" ca="1" si="11"/>
        <v>-0.39618757776784969</v>
      </c>
      <c r="HR11">
        <f t="shared" ca="1" si="11"/>
        <v>-7.7022458971227559E-2</v>
      </c>
      <c r="HS11">
        <f t="shared" ca="1" si="11"/>
        <v>-2.6553255288039451E-2</v>
      </c>
      <c r="HT11">
        <f t="shared" ca="1" si="11"/>
        <v>-0.37001643514099752</v>
      </c>
      <c r="HU11">
        <f t="shared" ca="1" si="11"/>
        <v>-0.59331156027763832</v>
      </c>
      <c r="HV11">
        <f t="shared" ca="1" si="11"/>
        <v>-0.3572276132029602</v>
      </c>
      <c r="HW11">
        <f t="shared" ca="1" si="11"/>
        <v>-0.12848073315978056</v>
      </c>
      <c r="HX11">
        <f t="shared" ca="1" si="11"/>
        <v>-0.20649618687973298</v>
      </c>
      <c r="HY11">
        <f t="shared" ca="1" si="11"/>
        <v>-0.29845368727610461</v>
      </c>
      <c r="HZ11">
        <f t="shared" ca="1" si="11"/>
        <v>0.10067713826708052</v>
      </c>
      <c r="IA11">
        <f t="shared" ca="1" si="11"/>
        <v>-0.18734791682588231</v>
      </c>
      <c r="IB11">
        <f t="shared" ca="1" si="11"/>
        <v>0.12662505735488327</v>
      </c>
      <c r="IC11">
        <f t="shared" ca="1" si="11"/>
        <v>4.3698771981057677E-2</v>
      </c>
      <c r="ID11">
        <f t="shared" ca="1" si="11"/>
        <v>-0.18259439181342879</v>
      </c>
      <c r="IE11">
        <f t="shared" ca="1" si="11"/>
        <v>-0.2899808581051575</v>
      </c>
      <c r="IF11">
        <f t="shared" ca="1" si="11"/>
        <v>-0.20568430735082396</v>
      </c>
      <c r="IG11">
        <f t="shared" ca="1" si="11"/>
        <v>5.2965185291308142E-2</v>
      </c>
      <c r="IH11">
        <f t="shared" ca="1" si="11"/>
        <v>-0.32007746282209976</v>
      </c>
      <c r="II11">
        <f t="shared" ca="1" si="11"/>
        <v>-0.1832897317976282</v>
      </c>
      <c r="IJ11">
        <f t="shared" ca="1" si="11"/>
        <v>-0.30838630077454615</v>
      </c>
      <c r="IK11">
        <f t="shared" ca="1" si="11"/>
        <v>-9.4722302792154503E-2</v>
      </c>
      <c r="IL11">
        <f t="shared" ca="1" si="11"/>
        <v>-4.9707260885870838E-2</v>
      </c>
      <c r="IM11">
        <f t="shared" ca="1" si="11"/>
        <v>1.4508194691016579E-2</v>
      </c>
      <c r="IN11">
        <f t="shared" ca="1" si="11"/>
        <v>-0.1381244498456432</v>
      </c>
      <c r="IO11">
        <f t="shared" ca="1" si="11"/>
        <v>-0.19443558302827552</v>
      </c>
      <c r="IP11">
        <f t="shared" ca="1" si="11"/>
        <v>5.3106904331429866E-2</v>
      </c>
      <c r="IQ11">
        <f t="shared" ca="1" si="11"/>
        <v>-0.23647547657453097</v>
      </c>
      <c r="IR11">
        <f t="shared" ca="1" si="11"/>
        <v>-4.9397047427316862E-2</v>
      </c>
      <c r="IS11">
        <f t="shared" ca="1" si="11"/>
        <v>-0.21718021444978014</v>
      </c>
      <c r="IT11">
        <f t="shared" ca="1" si="11"/>
        <v>-0.25298938182133407</v>
      </c>
      <c r="IU11">
        <f t="shared" ca="1" si="11"/>
        <v>-0.13494137463278816</v>
      </c>
      <c r="IV11">
        <f t="shared" ca="1" si="11"/>
        <v>-0.21602838859713819</v>
      </c>
      <c r="IW11">
        <f t="shared" ca="1" si="11"/>
        <v>-0.19009707630888417</v>
      </c>
      <c r="IX11">
        <f t="shared" ca="1" si="11"/>
        <v>-0.16950717149501235</v>
      </c>
      <c r="IY11">
        <f t="shared" ca="1" si="11"/>
        <v>-0.34719034992682407</v>
      </c>
      <c r="IZ11">
        <f t="shared" ca="1" si="11"/>
        <v>-0.12074866040369103</v>
      </c>
    </row>
    <row r="12" spans="1:260" ht="15" customHeight="1" thickBot="1">
      <c r="A12" s="70" t="s">
        <v>58</v>
      </c>
      <c r="B12" s="248"/>
      <c r="C12" s="249"/>
      <c r="D12" s="249"/>
      <c r="E12" s="212" t="s">
        <v>59</v>
      </c>
      <c r="F12" s="213"/>
      <c r="G12" s="4" t="s">
        <v>4</v>
      </c>
      <c r="H12" s="176">
        <f t="shared" si="0"/>
        <v>-1</v>
      </c>
      <c r="I12" s="101">
        <v>11</v>
      </c>
      <c r="J12" s="4" t="s">
        <v>4</v>
      </c>
      <c r="K12" s="176">
        <f t="shared" si="1"/>
        <v>-1</v>
      </c>
      <c r="L12" s="101">
        <v>11.3</v>
      </c>
      <c r="M12" s="69">
        <f t="shared" si="6"/>
        <v>0.30000000000000071</v>
      </c>
      <c r="N12" s="33">
        <f>IF(O12=0,0,($N$17))</f>
        <v>1.3583077707206119</v>
      </c>
      <c r="O12" s="5">
        <f t="shared" si="7"/>
        <v>9.0000000000000427E-2</v>
      </c>
      <c r="P12" s="27"/>
      <c r="Q12">
        <f ca="1">-NORMINV(RAND(),(($I12+$L12)/2),($M12/3))</f>
        <v>-11.192952420160125</v>
      </c>
      <c r="R12">
        <f t="shared" ref="R12:CC12" ca="1" si="12">-NORMINV(RAND(),(($I12+$L12)/2),($M12/3))</f>
        <v>-11.143074506102826</v>
      </c>
      <c r="S12">
        <f t="shared" ca="1" si="12"/>
        <v>-11.216993387273426</v>
      </c>
      <c r="T12">
        <f t="shared" ca="1" si="12"/>
        <v>-11.215046894364651</v>
      </c>
      <c r="U12">
        <f t="shared" ca="1" si="12"/>
        <v>-11.155608963959187</v>
      </c>
      <c r="V12">
        <f t="shared" ca="1" si="12"/>
        <v>-11.122646463710343</v>
      </c>
      <c r="W12">
        <f t="shared" ca="1" si="12"/>
        <v>-11.255704756719204</v>
      </c>
      <c r="X12">
        <f t="shared" ca="1" si="12"/>
        <v>-11.204278198804639</v>
      </c>
      <c r="Y12">
        <f t="shared" ca="1" si="12"/>
        <v>-11.092911677365061</v>
      </c>
      <c r="Z12">
        <f t="shared" ca="1" si="12"/>
        <v>-11.031065253688334</v>
      </c>
      <c r="AA12">
        <f t="shared" ca="1" si="12"/>
        <v>-11.224934998861066</v>
      </c>
      <c r="AB12">
        <f t="shared" ca="1" si="12"/>
        <v>-11.198352920920867</v>
      </c>
      <c r="AC12">
        <f t="shared" ca="1" si="12"/>
        <v>-11.20477814706703</v>
      </c>
      <c r="AD12">
        <f t="shared" ca="1" si="12"/>
        <v>-11.225526211747383</v>
      </c>
      <c r="AE12">
        <f t="shared" ca="1" si="12"/>
        <v>-10.935354414014888</v>
      </c>
      <c r="AF12">
        <f t="shared" ca="1" si="12"/>
        <v>-11.163933917713317</v>
      </c>
      <c r="AG12">
        <f t="shared" ca="1" si="12"/>
        <v>-11.051983546389463</v>
      </c>
      <c r="AH12">
        <f t="shared" ca="1" si="12"/>
        <v>-11.181337041982035</v>
      </c>
      <c r="AI12">
        <f t="shared" ca="1" si="12"/>
        <v>-11.246417859125852</v>
      </c>
      <c r="AJ12">
        <f t="shared" ca="1" si="12"/>
        <v>-11.25115377411495</v>
      </c>
      <c r="AK12">
        <f t="shared" ca="1" si="12"/>
        <v>-11.074837475071403</v>
      </c>
      <c r="AL12">
        <f t="shared" ca="1" si="12"/>
        <v>-11.187728110456256</v>
      </c>
      <c r="AM12">
        <f t="shared" ca="1" si="12"/>
        <v>-11.052468345630905</v>
      </c>
      <c r="AN12">
        <f t="shared" ca="1" si="12"/>
        <v>-11.208770321816708</v>
      </c>
      <c r="AO12">
        <f t="shared" ca="1" si="12"/>
        <v>-11.242167802414588</v>
      </c>
      <c r="AP12">
        <f t="shared" ca="1" si="12"/>
        <v>-11.055702160362257</v>
      </c>
      <c r="AQ12">
        <f t="shared" ca="1" si="12"/>
        <v>-11.139119312441192</v>
      </c>
      <c r="AR12">
        <f t="shared" ca="1" si="12"/>
        <v>-11.172019625486994</v>
      </c>
      <c r="AS12">
        <f t="shared" ca="1" si="12"/>
        <v>-10.804995725521147</v>
      </c>
      <c r="AT12">
        <f t="shared" ca="1" si="12"/>
        <v>-11.35345568618423</v>
      </c>
      <c r="AU12">
        <f t="shared" ca="1" si="12"/>
        <v>-11.006547340298246</v>
      </c>
      <c r="AV12">
        <f t="shared" ca="1" si="12"/>
        <v>-11.001369125603997</v>
      </c>
      <c r="AW12">
        <f t="shared" ca="1" si="12"/>
        <v>-11.389404948469183</v>
      </c>
      <c r="AX12">
        <f t="shared" ca="1" si="12"/>
        <v>-11.113024297883189</v>
      </c>
      <c r="AY12">
        <f t="shared" ca="1" si="12"/>
        <v>-11.290585830548006</v>
      </c>
      <c r="AZ12">
        <f t="shared" ca="1" si="12"/>
        <v>-11.194166565037488</v>
      </c>
      <c r="BA12">
        <f t="shared" ca="1" si="12"/>
        <v>-11.146645224800489</v>
      </c>
      <c r="BB12">
        <f t="shared" ca="1" si="12"/>
        <v>-10.995432230663489</v>
      </c>
      <c r="BC12">
        <f t="shared" ca="1" si="12"/>
        <v>-11.054746800311481</v>
      </c>
      <c r="BD12">
        <f t="shared" ca="1" si="12"/>
        <v>-11.224009435078377</v>
      </c>
      <c r="BE12">
        <f t="shared" ca="1" si="12"/>
        <v>-11.285600199760781</v>
      </c>
      <c r="BF12">
        <f t="shared" ca="1" si="12"/>
        <v>-11.042471622577377</v>
      </c>
      <c r="BG12">
        <f t="shared" ca="1" si="12"/>
        <v>-11.102785292080451</v>
      </c>
      <c r="BH12">
        <f t="shared" ca="1" si="12"/>
        <v>-11.044120555734732</v>
      </c>
      <c r="BI12">
        <f t="shared" ca="1" si="12"/>
        <v>-11.09488904307103</v>
      </c>
      <c r="BJ12">
        <f t="shared" ca="1" si="12"/>
        <v>-11.175233565564438</v>
      </c>
      <c r="BK12">
        <f t="shared" ca="1" si="12"/>
        <v>-11.061160811202965</v>
      </c>
      <c r="BL12">
        <f t="shared" ca="1" si="12"/>
        <v>-11.030886394419985</v>
      </c>
      <c r="BM12">
        <f t="shared" ca="1" si="12"/>
        <v>-11.078321867615323</v>
      </c>
      <c r="BN12">
        <f t="shared" ca="1" si="12"/>
        <v>-11.09367890676387</v>
      </c>
      <c r="BO12">
        <f t="shared" ca="1" si="12"/>
        <v>-11.075225025193889</v>
      </c>
      <c r="BP12">
        <f t="shared" ca="1" si="12"/>
        <v>-11.07344705914684</v>
      </c>
      <c r="BQ12">
        <f t="shared" ca="1" si="12"/>
        <v>-11.234073147783688</v>
      </c>
      <c r="BR12">
        <f t="shared" ca="1" si="12"/>
        <v>-11.128807224165589</v>
      </c>
      <c r="BS12">
        <f t="shared" ca="1" si="12"/>
        <v>-11.24334145941009</v>
      </c>
      <c r="BT12">
        <f t="shared" ca="1" si="12"/>
        <v>-10.960544209035817</v>
      </c>
      <c r="BU12">
        <f t="shared" ca="1" si="12"/>
        <v>-11.024554710377975</v>
      </c>
      <c r="BV12">
        <f t="shared" ca="1" si="12"/>
        <v>-11.179738589555932</v>
      </c>
      <c r="BW12">
        <f t="shared" ca="1" si="12"/>
        <v>-11.33338755522197</v>
      </c>
      <c r="BX12">
        <f t="shared" ca="1" si="12"/>
        <v>-11.325155362679059</v>
      </c>
      <c r="BY12">
        <f t="shared" ca="1" si="12"/>
        <v>-11.074295873083848</v>
      </c>
      <c r="BZ12">
        <f t="shared" ca="1" si="12"/>
        <v>-11.158266608498161</v>
      </c>
      <c r="CA12">
        <f t="shared" ca="1" si="12"/>
        <v>-11.133070046433449</v>
      </c>
      <c r="CB12">
        <f t="shared" ca="1" si="12"/>
        <v>-11.127582052581928</v>
      </c>
      <c r="CC12">
        <f t="shared" ca="1" si="12"/>
        <v>-11.061005731937238</v>
      </c>
      <c r="CD12">
        <f t="shared" ref="CD12:EO12" ca="1" si="13">-NORMINV(RAND(),(($I12+$L12)/2),($M12/3))</f>
        <v>-11.360096931771565</v>
      </c>
      <c r="CE12">
        <f t="shared" ca="1" si="13"/>
        <v>-11.128574146959174</v>
      </c>
      <c r="CF12">
        <f t="shared" ca="1" si="13"/>
        <v>-11.203657582065997</v>
      </c>
      <c r="CG12">
        <f t="shared" ca="1" si="13"/>
        <v>-11.06455576609063</v>
      </c>
      <c r="CH12">
        <f t="shared" ca="1" si="13"/>
        <v>-11.168215304346136</v>
      </c>
      <c r="CI12">
        <f t="shared" ca="1" si="13"/>
        <v>-11.242870452592035</v>
      </c>
      <c r="CJ12">
        <f t="shared" ca="1" si="13"/>
        <v>-11.160954506084266</v>
      </c>
      <c r="CK12">
        <f t="shared" ca="1" si="13"/>
        <v>-11.185230703283144</v>
      </c>
      <c r="CL12">
        <f t="shared" ca="1" si="13"/>
        <v>-11.061615549529471</v>
      </c>
      <c r="CM12">
        <f t="shared" ca="1" si="13"/>
        <v>-11.177621788392107</v>
      </c>
      <c r="CN12">
        <f t="shared" ca="1" si="13"/>
        <v>-11.299844719668707</v>
      </c>
      <c r="CO12">
        <f t="shared" ca="1" si="13"/>
        <v>-11.150044604308434</v>
      </c>
      <c r="CP12">
        <f t="shared" ca="1" si="13"/>
        <v>-11.314604943755191</v>
      </c>
      <c r="CQ12">
        <f t="shared" ca="1" si="13"/>
        <v>-11.163028265467387</v>
      </c>
      <c r="CR12">
        <f t="shared" ca="1" si="13"/>
        <v>-11.264585099550464</v>
      </c>
      <c r="CS12">
        <f t="shared" ca="1" si="13"/>
        <v>-11.192412387019219</v>
      </c>
      <c r="CT12">
        <f t="shared" ca="1" si="13"/>
        <v>-11.260978277164179</v>
      </c>
      <c r="CU12">
        <f t="shared" ca="1" si="13"/>
        <v>-10.92303216884228</v>
      </c>
      <c r="CV12">
        <f t="shared" ca="1" si="13"/>
        <v>-11.259041734484349</v>
      </c>
      <c r="CW12">
        <f t="shared" ca="1" si="13"/>
        <v>-11.111971867214891</v>
      </c>
      <c r="CX12">
        <f t="shared" ca="1" si="13"/>
        <v>-11.267831171661673</v>
      </c>
      <c r="CY12">
        <f t="shared" ca="1" si="13"/>
        <v>-11.142072634970413</v>
      </c>
      <c r="CZ12">
        <f t="shared" ca="1" si="13"/>
        <v>-11.187455473256069</v>
      </c>
      <c r="DA12">
        <f t="shared" ca="1" si="13"/>
        <v>-11.235251689933271</v>
      </c>
      <c r="DB12">
        <f t="shared" ca="1" si="13"/>
        <v>-10.986271988527177</v>
      </c>
      <c r="DC12">
        <f t="shared" ca="1" si="13"/>
        <v>-11.214909162387103</v>
      </c>
      <c r="DD12">
        <f t="shared" ca="1" si="13"/>
        <v>-11.112834245805679</v>
      </c>
      <c r="DE12">
        <f t="shared" ca="1" si="13"/>
        <v>-11.081560372721434</v>
      </c>
      <c r="DF12">
        <f t="shared" ca="1" si="13"/>
        <v>-10.931253982307299</v>
      </c>
      <c r="DG12">
        <f t="shared" ca="1" si="13"/>
        <v>-11.258514916446064</v>
      </c>
      <c r="DH12">
        <f t="shared" ca="1" si="13"/>
        <v>-11.048348566441064</v>
      </c>
      <c r="DI12">
        <f t="shared" ca="1" si="13"/>
        <v>-11.229183511878709</v>
      </c>
      <c r="DJ12">
        <f t="shared" ca="1" si="13"/>
        <v>-11.192732258369242</v>
      </c>
      <c r="DK12">
        <f t="shared" ca="1" si="13"/>
        <v>-11.101115074499813</v>
      </c>
      <c r="DL12">
        <f t="shared" ca="1" si="13"/>
        <v>-11.060677610710947</v>
      </c>
      <c r="DM12">
        <f t="shared" ca="1" si="13"/>
        <v>-11.109004523859616</v>
      </c>
      <c r="DN12">
        <f t="shared" ca="1" si="13"/>
        <v>-11.112540452521154</v>
      </c>
      <c r="DO12">
        <f t="shared" ca="1" si="13"/>
        <v>-11.064645603335721</v>
      </c>
      <c r="DP12">
        <f t="shared" ca="1" si="13"/>
        <v>-11.129717016802607</v>
      </c>
      <c r="DQ12">
        <f t="shared" ca="1" si="13"/>
        <v>-11.227324587136064</v>
      </c>
      <c r="DR12">
        <f t="shared" ca="1" si="13"/>
        <v>-11.322689754595164</v>
      </c>
      <c r="DS12">
        <f t="shared" ca="1" si="13"/>
        <v>-11.076400252866595</v>
      </c>
      <c r="DT12">
        <f t="shared" ca="1" si="13"/>
        <v>-11.215827910826075</v>
      </c>
      <c r="DU12">
        <f t="shared" ca="1" si="13"/>
        <v>-11.162993503139983</v>
      </c>
      <c r="DV12">
        <f t="shared" ca="1" si="13"/>
        <v>-10.780297566627208</v>
      </c>
      <c r="DW12">
        <f t="shared" ca="1" si="13"/>
        <v>-11.378311495771648</v>
      </c>
      <c r="DX12">
        <f t="shared" ca="1" si="13"/>
        <v>-11.165782655309654</v>
      </c>
      <c r="DY12">
        <f t="shared" ca="1" si="13"/>
        <v>-11.107610442135678</v>
      </c>
      <c r="DZ12">
        <f t="shared" ca="1" si="13"/>
        <v>-11.098049511629913</v>
      </c>
      <c r="EA12">
        <f t="shared" ca="1" si="13"/>
        <v>-11.107654944488777</v>
      </c>
      <c r="EB12">
        <f t="shared" ca="1" si="13"/>
        <v>-11.215586969834526</v>
      </c>
      <c r="EC12">
        <f t="shared" ca="1" si="13"/>
        <v>-11.237475170938602</v>
      </c>
      <c r="ED12">
        <f t="shared" ca="1" si="13"/>
        <v>-11.213003534181988</v>
      </c>
      <c r="EE12">
        <f t="shared" ca="1" si="13"/>
        <v>-10.976322893146873</v>
      </c>
      <c r="EF12">
        <f t="shared" ca="1" si="13"/>
        <v>-11.069319630569973</v>
      </c>
      <c r="EG12">
        <f t="shared" ca="1" si="13"/>
        <v>-11.12343425651288</v>
      </c>
      <c r="EH12">
        <f t="shared" ca="1" si="13"/>
        <v>-11.1036428840179</v>
      </c>
      <c r="EI12">
        <f t="shared" ca="1" si="13"/>
        <v>-11.334129107323319</v>
      </c>
      <c r="EJ12">
        <f t="shared" ca="1" si="13"/>
        <v>-11.107665530820356</v>
      </c>
      <c r="EK12">
        <f t="shared" ca="1" si="13"/>
        <v>-11.248304631629853</v>
      </c>
      <c r="EL12">
        <f t="shared" ca="1" si="13"/>
        <v>-11.193489795953406</v>
      </c>
      <c r="EM12">
        <f t="shared" ca="1" si="13"/>
        <v>-11.182136867927595</v>
      </c>
      <c r="EN12">
        <f t="shared" ca="1" si="13"/>
        <v>-11.220322816356195</v>
      </c>
      <c r="EO12">
        <f t="shared" ca="1" si="13"/>
        <v>-11.220487026358285</v>
      </c>
      <c r="EP12">
        <f t="shared" ref="EP12:HA12" ca="1" si="14">-NORMINV(RAND(),(($I12+$L12)/2),($M12/3))</f>
        <v>-11.057866105847715</v>
      </c>
      <c r="EQ12">
        <f t="shared" ca="1" si="14"/>
        <v>-11.089974461467426</v>
      </c>
      <c r="ER12">
        <f t="shared" ca="1" si="14"/>
        <v>-11.143026105117256</v>
      </c>
      <c r="ES12">
        <f t="shared" ca="1" si="14"/>
        <v>-11.211376640732125</v>
      </c>
      <c r="ET12">
        <f t="shared" ca="1" si="14"/>
        <v>-11.244736344584863</v>
      </c>
      <c r="EU12">
        <f t="shared" ca="1" si="14"/>
        <v>-10.975197531513857</v>
      </c>
      <c r="EV12">
        <f t="shared" ca="1" si="14"/>
        <v>-10.97940370183909</v>
      </c>
      <c r="EW12">
        <f t="shared" ca="1" si="14"/>
        <v>-11.028380737180283</v>
      </c>
      <c r="EX12">
        <f t="shared" ca="1" si="14"/>
        <v>-11.211115962162257</v>
      </c>
      <c r="EY12">
        <f t="shared" ca="1" si="14"/>
        <v>-11.295461488693368</v>
      </c>
      <c r="EZ12">
        <f t="shared" ca="1" si="14"/>
        <v>-11.157438605918523</v>
      </c>
      <c r="FA12">
        <f t="shared" ca="1" si="14"/>
        <v>-11.181111973289884</v>
      </c>
      <c r="FB12">
        <f t="shared" ca="1" si="14"/>
        <v>-10.976964454461223</v>
      </c>
      <c r="FC12">
        <f t="shared" ca="1" si="14"/>
        <v>-11.239991642315836</v>
      </c>
      <c r="FD12">
        <f t="shared" ca="1" si="14"/>
        <v>-11.038824756854837</v>
      </c>
      <c r="FE12">
        <f t="shared" ca="1" si="14"/>
        <v>-11.094458999055449</v>
      </c>
      <c r="FF12">
        <f t="shared" ca="1" si="14"/>
        <v>-11.104516241869964</v>
      </c>
      <c r="FG12">
        <f t="shared" ca="1" si="14"/>
        <v>-11.253156998015676</v>
      </c>
      <c r="FH12">
        <f t="shared" ca="1" si="14"/>
        <v>-11.284804832312956</v>
      </c>
      <c r="FI12">
        <f t="shared" ca="1" si="14"/>
        <v>-11.100274116068844</v>
      </c>
      <c r="FJ12">
        <f t="shared" ca="1" si="14"/>
        <v>-11.159665043033977</v>
      </c>
      <c r="FK12">
        <f t="shared" ca="1" si="14"/>
        <v>-11.119897018341215</v>
      </c>
      <c r="FL12">
        <f t="shared" ca="1" si="14"/>
        <v>-11.164716675058061</v>
      </c>
      <c r="FM12">
        <f t="shared" ca="1" si="14"/>
        <v>-11.291759673279421</v>
      </c>
      <c r="FN12">
        <f t="shared" ca="1" si="14"/>
        <v>-11.155362556120453</v>
      </c>
      <c r="FO12">
        <f t="shared" ca="1" si="14"/>
        <v>-11.161365264579478</v>
      </c>
      <c r="FP12">
        <f t="shared" ca="1" si="14"/>
        <v>-11.153755577545882</v>
      </c>
      <c r="FQ12">
        <f t="shared" ca="1" si="14"/>
        <v>-11.148474043817215</v>
      </c>
      <c r="FR12">
        <f t="shared" ca="1" si="14"/>
        <v>-11.220771102602146</v>
      </c>
      <c r="FS12">
        <f t="shared" ca="1" si="14"/>
        <v>-11.183320981709034</v>
      </c>
      <c r="FT12">
        <f t="shared" ca="1" si="14"/>
        <v>-11.246330264948911</v>
      </c>
      <c r="FU12">
        <f t="shared" ca="1" si="14"/>
        <v>-11.135797800638297</v>
      </c>
      <c r="FV12">
        <f t="shared" ca="1" si="14"/>
        <v>-10.977272429084231</v>
      </c>
      <c r="FW12">
        <f t="shared" ca="1" si="14"/>
        <v>-11.04853204391957</v>
      </c>
      <c r="FX12">
        <f t="shared" ca="1" si="14"/>
        <v>-11.067562596395209</v>
      </c>
      <c r="FY12">
        <f t="shared" ca="1" si="14"/>
        <v>-11.159344084041653</v>
      </c>
      <c r="FZ12">
        <f t="shared" ca="1" si="14"/>
        <v>-10.975514331683884</v>
      </c>
      <c r="GA12">
        <f t="shared" ca="1" si="14"/>
        <v>-11.206554377306475</v>
      </c>
      <c r="GB12">
        <f t="shared" ca="1" si="14"/>
        <v>-11.189472773693286</v>
      </c>
      <c r="GC12">
        <f t="shared" ca="1" si="14"/>
        <v>-11.292800705716559</v>
      </c>
      <c r="GD12">
        <f t="shared" ca="1" si="14"/>
        <v>-11.168105523073166</v>
      </c>
      <c r="GE12">
        <f t="shared" ca="1" si="14"/>
        <v>-11.161145721903527</v>
      </c>
      <c r="GF12">
        <f t="shared" ca="1" si="14"/>
        <v>-11.136643236684524</v>
      </c>
      <c r="GG12">
        <f t="shared" ca="1" si="14"/>
        <v>-11.110224545422465</v>
      </c>
      <c r="GH12">
        <f t="shared" ca="1" si="14"/>
        <v>-11.271926982510717</v>
      </c>
      <c r="GI12">
        <f t="shared" ca="1" si="14"/>
        <v>-11.248166156612937</v>
      </c>
      <c r="GJ12">
        <f t="shared" ca="1" si="14"/>
        <v>-11.434757612480659</v>
      </c>
      <c r="GK12">
        <f t="shared" ca="1" si="14"/>
        <v>-11.202781079550055</v>
      </c>
      <c r="GL12">
        <f t="shared" ca="1" si="14"/>
        <v>-11.150619787571022</v>
      </c>
      <c r="GM12">
        <f t="shared" ca="1" si="14"/>
        <v>-11.242217494388525</v>
      </c>
      <c r="GN12">
        <f t="shared" ca="1" si="14"/>
        <v>-11.012622265240523</v>
      </c>
      <c r="GO12">
        <f t="shared" ca="1" si="14"/>
        <v>-10.938494370487334</v>
      </c>
      <c r="GP12">
        <f t="shared" ca="1" si="14"/>
        <v>-11.03972822297078</v>
      </c>
      <c r="GQ12">
        <f t="shared" ca="1" si="14"/>
        <v>-11.11083566992118</v>
      </c>
      <c r="GR12">
        <f t="shared" ca="1" si="14"/>
        <v>-11.263806973573077</v>
      </c>
      <c r="GS12">
        <f t="shared" ca="1" si="14"/>
        <v>-11.062336141017921</v>
      </c>
      <c r="GT12">
        <f t="shared" ca="1" si="14"/>
        <v>-11.219950180142455</v>
      </c>
      <c r="GU12">
        <f t="shared" ca="1" si="14"/>
        <v>-11.219040162147554</v>
      </c>
      <c r="GV12">
        <f t="shared" ca="1" si="14"/>
        <v>-10.88678637675156</v>
      </c>
      <c r="GW12">
        <f t="shared" ca="1" si="14"/>
        <v>-11.066862788530448</v>
      </c>
      <c r="GX12">
        <f t="shared" ca="1" si="14"/>
        <v>-11.015304785374544</v>
      </c>
      <c r="GY12">
        <f t="shared" ca="1" si="14"/>
        <v>-11.12897851719852</v>
      </c>
      <c r="GZ12">
        <f t="shared" ca="1" si="14"/>
        <v>-11.242527505383856</v>
      </c>
      <c r="HA12">
        <f t="shared" ca="1" si="14"/>
        <v>-11.050681832795696</v>
      </c>
      <c r="HB12">
        <f t="shared" ref="HB12:IZ12" ca="1" si="15">-NORMINV(RAND(),(($I12+$L12)/2),($M12/3))</f>
        <v>-11.1362789702337</v>
      </c>
      <c r="HC12">
        <f t="shared" ca="1" si="15"/>
        <v>-11.044768684171856</v>
      </c>
      <c r="HD12">
        <f t="shared" ca="1" si="15"/>
        <v>-11.162562090118325</v>
      </c>
      <c r="HE12">
        <f t="shared" ca="1" si="15"/>
        <v>-11.088690810391389</v>
      </c>
      <c r="HF12">
        <f t="shared" ca="1" si="15"/>
        <v>-11.265954108103459</v>
      </c>
      <c r="HG12">
        <f t="shared" ca="1" si="15"/>
        <v>-11.329705560459589</v>
      </c>
      <c r="HH12">
        <f t="shared" ca="1" si="15"/>
        <v>-11.178115856175587</v>
      </c>
      <c r="HI12">
        <f t="shared" ca="1" si="15"/>
        <v>-11.136886577452845</v>
      </c>
      <c r="HJ12">
        <f t="shared" ca="1" si="15"/>
        <v>-11.247223355118656</v>
      </c>
      <c r="HK12">
        <f t="shared" ca="1" si="15"/>
        <v>-11.048214741995789</v>
      </c>
      <c r="HL12">
        <f t="shared" ca="1" si="15"/>
        <v>-11.19630473886002</v>
      </c>
      <c r="HM12">
        <f t="shared" ca="1" si="15"/>
        <v>-11.059976228678153</v>
      </c>
      <c r="HN12">
        <f t="shared" ca="1" si="15"/>
        <v>-10.953718620683148</v>
      </c>
      <c r="HO12">
        <f t="shared" ca="1" si="15"/>
        <v>-11.257225689764807</v>
      </c>
      <c r="HP12">
        <f t="shared" ca="1" si="15"/>
        <v>-11.217934609180066</v>
      </c>
      <c r="HQ12">
        <f t="shared" ca="1" si="15"/>
        <v>-11.166219844654835</v>
      </c>
      <c r="HR12">
        <f t="shared" ca="1" si="15"/>
        <v>-11.172540922483226</v>
      </c>
      <c r="HS12">
        <f t="shared" ca="1" si="15"/>
        <v>-11.188530218018679</v>
      </c>
      <c r="HT12">
        <f t="shared" ca="1" si="15"/>
        <v>-11.066374902474958</v>
      </c>
      <c r="HU12">
        <f t="shared" ca="1" si="15"/>
        <v>-11.195813195784552</v>
      </c>
      <c r="HV12">
        <f t="shared" ca="1" si="15"/>
        <v>-11.184383203000374</v>
      </c>
      <c r="HW12">
        <f t="shared" ca="1" si="15"/>
        <v>-11.175578279828466</v>
      </c>
      <c r="HX12">
        <f t="shared" ca="1" si="15"/>
        <v>-11.169532276898018</v>
      </c>
      <c r="HY12">
        <f t="shared" ca="1" si="15"/>
        <v>-11.073550742106457</v>
      </c>
      <c r="HZ12">
        <f t="shared" ca="1" si="15"/>
        <v>-11.200152710286538</v>
      </c>
      <c r="IA12">
        <f t="shared" ca="1" si="15"/>
        <v>-11.16972378474671</v>
      </c>
      <c r="IB12">
        <f t="shared" ca="1" si="15"/>
        <v>-11.224589066166153</v>
      </c>
      <c r="IC12">
        <f t="shared" ca="1" si="15"/>
        <v>-11.096435463524449</v>
      </c>
      <c r="ID12">
        <f t="shared" ca="1" si="15"/>
        <v>-11.230744544094209</v>
      </c>
      <c r="IE12">
        <f t="shared" ca="1" si="15"/>
        <v>-11.174653867700133</v>
      </c>
      <c r="IF12">
        <f t="shared" ca="1" si="15"/>
        <v>-11.066223309558735</v>
      </c>
      <c r="IG12">
        <f t="shared" ca="1" si="15"/>
        <v>-10.972181665101829</v>
      </c>
      <c r="IH12">
        <f t="shared" ca="1" si="15"/>
        <v>-11.129394521876407</v>
      </c>
      <c r="II12">
        <f t="shared" ca="1" si="15"/>
        <v>-11.025742431097747</v>
      </c>
      <c r="IJ12">
        <f t="shared" ca="1" si="15"/>
        <v>-10.932091867881025</v>
      </c>
      <c r="IK12">
        <f t="shared" ca="1" si="15"/>
        <v>-11.147400729312739</v>
      </c>
      <c r="IL12">
        <f t="shared" ca="1" si="15"/>
        <v>-11.171836312426681</v>
      </c>
      <c r="IM12">
        <f t="shared" ca="1" si="15"/>
        <v>-11.050183343698025</v>
      </c>
      <c r="IN12">
        <f t="shared" ca="1" si="15"/>
        <v>-10.955238129136507</v>
      </c>
      <c r="IO12">
        <f t="shared" ca="1" si="15"/>
        <v>-11.115870666724508</v>
      </c>
      <c r="IP12">
        <f t="shared" ca="1" si="15"/>
        <v>-11.208220931398301</v>
      </c>
      <c r="IQ12">
        <f t="shared" ca="1" si="15"/>
        <v>-11.221093614856958</v>
      </c>
      <c r="IR12">
        <f t="shared" ca="1" si="15"/>
        <v>-11.17801298546839</v>
      </c>
      <c r="IS12">
        <f t="shared" ca="1" si="15"/>
        <v>-11.140014305239303</v>
      </c>
      <c r="IT12">
        <f t="shared" ca="1" si="15"/>
        <v>-11.187748205197021</v>
      </c>
      <c r="IU12">
        <f t="shared" ca="1" si="15"/>
        <v>-11.215593151116281</v>
      </c>
      <c r="IV12">
        <f t="shared" ca="1" si="15"/>
        <v>-10.934649925636917</v>
      </c>
      <c r="IW12">
        <f t="shared" ca="1" si="15"/>
        <v>-11.240850512218051</v>
      </c>
      <c r="IX12">
        <f t="shared" ca="1" si="15"/>
        <v>-11.1867269470191</v>
      </c>
      <c r="IY12">
        <f t="shared" ca="1" si="15"/>
        <v>-11.214931337062083</v>
      </c>
      <c r="IZ12">
        <f t="shared" ca="1" si="15"/>
        <v>-11.192949903103427</v>
      </c>
    </row>
    <row r="13" spans="1:260" ht="15" customHeight="1" thickBot="1">
      <c r="A13" s="70"/>
      <c r="B13" s="248"/>
      <c r="C13" s="249"/>
      <c r="D13" s="249"/>
      <c r="E13" s="212"/>
      <c r="F13" s="213"/>
      <c r="G13" s="177"/>
      <c r="H13" s="178">
        <f t="shared" si="0"/>
        <v>1</v>
      </c>
      <c r="I13" s="179"/>
      <c r="J13" s="177"/>
      <c r="K13" s="178">
        <f t="shared" si="1"/>
        <v>1</v>
      </c>
      <c r="L13" s="179"/>
      <c r="M13" s="69">
        <f t="shared" si="6"/>
        <v>0</v>
      </c>
      <c r="N13" s="33">
        <f>IF(O13=0,0,($N$17))</f>
        <v>0</v>
      </c>
      <c r="O13" s="5">
        <f t="shared" si="7"/>
        <v>0</v>
      </c>
      <c r="P13" s="27"/>
    </row>
    <row r="14" spans="1:260" ht="15" customHeight="1" thickBot="1">
      <c r="A14" s="70"/>
      <c r="B14" s="248"/>
      <c r="C14" s="249"/>
      <c r="D14" s="249"/>
      <c r="E14" s="212"/>
      <c r="F14" s="213"/>
      <c r="G14" s="180"/>
      <c r="H14" s="174">
        <f t="shared" si="0"/>
        <v>1</v>
      </c>
      <c r="I14" s="181"/>
      <c r="J14" s="180"/>
      <c r="K14" s="174">
        <f t="shared" si="1"/>
        <v>1</v>
      </c>
      <c r="L14" s="181"/>
      <c r="M14" s="69">
        <f t="shared" si="6"/>
        <v>0</v>
      </c>
      <c r="N14" s="33">
        <f>IF(O14=0,0,($N$17))</f>
        <v>0</v>
      </c>
      <c r="O14" s="5">
        <f t="shared" si="7"/>
        <v>0</v>
      </c>
      <c r="P14" s="27"/>
    </row>
    <row r="15" spans="1:260" ht="15" customHeight="1" thickBot="1">
      <c r="A15" s="70"/>
      <c r="B15" s="248"/>
      <c r="C15" s="249"/>
      <c r="D15" s="249"/>
      <c r="E15" s="212"/>
      <c r="F15" s="213"/>
      <c r="G15" s="4"/>
      <c r="H15" s="174">
        <f t="shared" si="0"/>
        <v>1</v>
      </c>
      <c r="I15" s="5"/>
      <c r="J15" s="4"/>
      <c r="K15" s="174">
        <f t="shared" si="1"/>
        <v>1</v>
      </c>
      <c r="L15" s="5"/>
      <c r="M15" s="69">
        <f t="shared" si="6"/>
        <v>0</v>
      </c>
      <c r="N15" s="33">
        <f>IF(O15=0,0,($N$17))</f>
        <v>0</v>
      </c>
      <c r="O15" s="5">
        <f t="shared" si="7"/>
        <v>0</v>
      </c>
      <c r="P15" s="27"/>
    </row>
    <row r="16" spans="1:260" ht="15" customHeight="1" thickBot="1">
      <c r="A16" s="72"/>
      <c r="B16" s="250"/>
      <c r="C16" s="251"/>
      <c r="D16" s="251"/>
      <c r="E16" s="252"/>
      <c r="F16" s="235"/>
      <c r="G16" s="10"/>
      <c r="H16" s="174">
        <f t="shared" si="0"/>
        <v>1</v>
      </c>
      <c r="I16" s="11"/>
      <c r="J16" s="10"/>
      <c r="K16" s="174">
        <f t="shared" si="1"/>
        <v>1</v>
      </c>
      <c r="L16" s="11"/>
      <c r="M16" s="69">
        <f t="shared" si="6"/>
        <v>0</v>
      </c>
      <c r="N16" s="33">
        <f>IF(O16=0,0,($N$17))</f>
        <v>0</v>
      </c>
      <c r="O16" s="7">
        <f t="shared" si="7"/>
        <v>0</v>
      </c>
      <c r="P16" s="75"/>
    </row>
    <row r="17" spans="1:260" ht="19.5" customHeight="1" thickBot="1">
      <c r="A17" s="282" t="s">
        <v>14</v>
      </c>
      <c r="B17" s="254"/>
      <c r="C17" s="254"/>
      <c r="D17" s="254"/>
      <c r="E17" s="255"/>
      <c r="F17" s="182" t="s">
        <v>9</v>
      </c>
      <c r="G17" s="183" t="str">
        <f>IF(I17&lt;0,"-","+")</f>
        <v>+</v>
      </c>
      <c r="H17" s="184"/>
      <c r="I17" s="184">
        <f t="array" ref="I17">SUM(H8:H16*I8:I16)</f>
        <v>16.7</v>
      </c>
      <c r="J17" s="183" t="str">
        <f>IF(L17&lt;0,"-","+")</f>
        <v>+</v>
      </c>
      <c r="K17" s="184"/>
      <c r="L17" s="184">
        <f t="array" ref="L17">SUM(K8:K16*L8:L16)</f>
        <v>14.700000000000003</v>
      </c>
      <c r="M17" s="185">
        <f>SUM(M8:M16)</f>
        <v>1.9999999999999993</v>
      </c>
      <c r="N17" s="186">
        <f>1.5*O17</f>
        <v>1.3583077707206119</v>
      </c>
      <c r="O17" s="187">
        <f>SQRT(SUM(O8:O16))</f>
        <v>0.90553851381374129</v>
      </c>
      <c r="P17" s="188">
        <f ca="1">Q19</f>
        <v>0.92869842785375556</v>
      </c>
      <c r="Q17">
        <f ca="1">SUM(Q8:Q16)</f>
        <v>15.446881377593805</v>
      </c>
      <c r="R17">
        <f t="shared" ref="R17:CC17" ca="1" si="16">SUM(R8:R16)</f>
        <v>15.589647986754203</v>
      </c>
      <c r="S17">
        <f t="shared" ca="1" si="16"/>
        <v>16.093311091817402</v>
      </c>
      <c r="T17">
        <f t="shared" ca="1" si="16"/>
        <v>15.856173845752348</v>
      </c>
      <c r="U17">
        <f t="shared" ca="1" si="16"/>
        <v>16.068619300900195</v>
      </c>
      <c r="V17">
        <f t="shared" ca="1" si="16"/>
        <v>15.776087735315578</v>
      </c>
      <c r="W17">
        <f t="shared" ca="1" si="16"/>
        <v>15.549296939071603</v>
      </c>
      <c r="X17">
        <f t="shared" ca="1" si="16"/>
        <v>15.576627124964626</v>
      </c>
      <c r="Y17">
        <f t="shared" ca="1" si="16"/>
        <v>16.24045643085244</v>
      </c>
      <c r="Z17">
        <f t="shared" ca="1" si="16"/>
        <v>16.249559969873523</v>
      </c>
      <c r="AA17">
        <f t="shared" ca="1" si="16"/>
        <v>15.431900017079236</v>
      </c>
      <c r="AB17">
        <f t="shared" ca="1" si="16"/>
        <v>15.376304312610936</v>
      </c>
      <c r="AC17">
        <f t="shared" ca="1" si="16"/>
        <v>15.453762143740041</v>
      </c>
      <c r="AD17">
        <f t="shared" ca="1" si="16"/>
        <v>15.768913404873008</v>
      </c>
      <c r="AE17">
        <f t="shared" ca="1" si="16"/>
        <v>16.142421618995744</v>
      </c>
      <c r="AF17">
        <f t="shared" ca="1" si="16"/>
        <v>16.033670774825147</v>
      </c>
      <c r="AG17">
        <f t="shared" ca="1" si="16"/>
        <v>15.574375771907912</v>
      </c>
      <c r="AH17">
        <f t="shared" ca="1" si="16"/>
        <v>15.53413713984048</v>
      </c>
      <c r="AI17">
        <f t="shared" ca="1" si="16"/>
        <v>15.140590797052937</v>
      </c>
      <c r="AJ17">
        <f t="shared" ca="1" si="16"/>
        <v>14.674921463817004</v>
      </c>
      <c r="AK17">
        <f t="shared" ca="1" si="16"/>
        <v>15.777750899743014</v>
      </c>
      <c r="AL17">
        <f t="shared" ca="1" si="16"/>
        <v>15.735681147141786</v>
      </c>
      <c r="AM17">
        <f t="shared" ca="1" si="16"/>
        <v>16.136666838980503</v>
      </c>
      <c r="AN17">
        <f t="shared" ca="1" si="16"/>
        <v>15.800253110780243</v>
      </c>
      <c r="AO17">
        <f t="shared" ca="1" si="16"/>
        <v>15.517307805077621</v>
      </c>
      <c r="AP17">
        <f t="shared" ca="1" si="16"/>
        <v>15.527835835697067</v>
      </c>
      <c r="AQ17">
        <f t="shared" ca="1" si="16"/>
        <v>15.592171127768424</v>
      </c>
      <c r="AR17">
        <f t="shared" ca="1" si="16"/>
        <v>15.915513737232777</v>
      </c>
      <c r="AS17">
        <f t="shared" ca="1" si="16"/>
        <v>15.533978151447064</v>
      </c>
      <c r="AT17">
        <f t="shared" ca="1" si="16"/>
        <v>15.368861448769362</v>
      </c>
      <c r="AU17">
        <f t="shared" ca="1" si="16"/>
        <v>15.660282342717208</v>
      </c>
      <c r="AV17">
        <f t="shared" ca="1" si="16"/>
        <v>15.960064469624729</v>
      </c>
      <c r="AW17">
        <f t="shared" ca="1" si="16"/>
        <v>15.262316851549146</v>
      </c>
      <c r="AX17">
        <f t="shared" ca="1" si="16"/>
        <v>15.939931267931229</v>
      </c>
      <c r="AY17">
        <f t="shared" ca="1" si="16"/>
        <v>15.272852141070276</v>
      </c>
      <c r="AZ17">
        <f t="shared" ca="1" si="16"/>
        <v>15.389192094713344</v>
      </c>
      <c r="BA17">
        <f t="shared" ca="1" si="16"/>
        <v>15.800740522598081</v>
      </c>
      <c r="BB17">
        <f t="shared" ca="1" si="16"/>
        <v>16.148234334305592</v>
      </c>
      <c r="BC17">
        <f t="shared" ca="1" si="16"/>
        <v>15.931708070533624</v>
      </c>
      <c r="BD17">
        <f t="shared" ca="1" si="16"/>
        <v>16.110814353500508</v>
      </c>
      <c r="BE17">
        <f t="shared" ca="1" si="16"/>
        <v>15.46164577448871</v>
      </c>
      <c r="BF17">
        <f t="shared" ca="1" si="16"/>
        <v>15.940164550607136</v>
      </c>
      <c r="BG17">
        <f t="shared" ca="1" si="16"/>
        <v>15.949688732256956</v>
      </c>
      <c r="BH17">
        <f t="shared" ca="1" si="16"/>
        <v>15.628439260150049</v>
      </c>
      <c r="BI17">
        <f t="shared" ca="1" si="16"/>
        <v>15.660728729233297</v>
      </c>
      <c r="BJ17">
        <f t="shared" ca="1" si="16"/>
        <v>15.510945487288859</v>
      </c>
      <c r="BK17">
        <f t="shared" ca="1" si="16"/>
        <v>16.014713893129766</v>
      </c>
      <c r="BL17">
        <f t="shared" ca="1" si="16"/>
        <v>15.860022182598888</v>
      </c>
      <c r="BM17">
        <f t="shared" ca="1" si="16"/>
        <v>15.999217985496117</v>
      </c>
      <c r="BN17">
        <f t="shared" ca="1" si="16"/>
        <v>15.336935590430269</v>
      </c>
      <c r="BO17">
        <f t="shared" ca="1" si="16"/>
        <v>15.860313846611474</v>
      </c>
      <c r="BP17">
        <f t="shared" ca="1" si="16"/>
        <v>16.526672616097123</v>
      </c>
      <c r="BQ17">
        <f t="shared" ca="1" si="16"/>
        <v>15.998416575009076</v>
      </c>
      <c r="BR17">
        <f t="shared" ca="1" si="16"/>
        <v>15.948974538824798</v>
      </c>
      <c r="BS17">
        <f t="shared" ca="1" si="16"/>
        <v>15.487009245496452</v>
      </c>
      <c r="BT17">
        <f t="shared" ca="1" si="16"/>
        <v>16.18971647115746</v>
      </c>
      <c r="BU17">
        <f t="shared" ca="1" si="16"/>
        <v>16.172467465632998</v>
      </c>
      <c r="BV17">
        <f t="shared" ca="1" si="16"/>
        <v>15.929759185380018</v>
      </c>
      <c r="BW17">
        <f t="shared" ca="1" si="16"/>
        <v>15.417461979288253</v>
      </c>
      <c r="BX17">
        <f t="shared" ca="1" si="16"/>
        <v>15.457640103746993</v>
      </c>
      <c r="BY17">
        <f t="shared" ca="1" si="16"/>
        <v>16.141827940268318</v>
      </c>
      <c r="BZ17">
        <f t="shared" ca="1" si="16"/>
        <v>16.02787933414676</v>
      </c>
      <c r="CA17">
        <f t="shared" ca="1" si="16"/>
        <v>16.152357282960526</v>
      </c>
      <c r="CB17">
        <f t="shared" ca="1" si="16"/>
        <v>15.259078648533684</v>
      </c>
      <c r="CC17">
        <f t="shared" ca="1" si="16"/>
        <v>15.713997950277628</v>
      </c>
      <c r="CD17">
        <f t="shared" ref="CD17:EO17" ca="1" si="17">SUM(CD8:CD16)</f>
        <v>15.752437020489932</v>
      </c>
      <c r="CE17">
        <f t="shared" ca="1" si="17"/>
        <v>15.792314189890774</v>
      </c>
      <c r="CF17">
        <f t="shared" ca="1" si="17"/>
        <v>15.886110106325518</v>
      </c>
      <c r="CG17">
        <f t="shared" ca="1" si="17"/>
        <v>15.67659133003948</v>
      </c>
      <c r="CH17">
        <f t="shared" ca="1" si="17"/>
        <v>15.653021059529562</v>
      </c>
      <c r="CI17">
        <f t="shared" ca="1" si="17"/>
        <v>16.109676356831955</v>
      </c>
      <c r="CJ17">
        <f t="shared" ca="1" si="17"/>
        <v>16.367255617048912</v>
      </c>
      <c r="CK17">
        <f t="shared" ca="1" si="17"/>
        <v>15.640567171617514</v>
      </c>
      <c r="CL17">
        <f t="shared" ca="1" si="17"/>
        <v>15.752864957638252</v>
      </c>
      <c r="CM17">
        <f t="shared" ca="1" si="17"/>
        <v>15.628519845828842</v>
      </c>
      <c r="CN17">
        <f t="shared" ca="1" si="17"/>
        <v>15.107148798616125</v>
      </c>
      <c r="CO17">
        <f t="shared" ca="1" si="17"/>
        <v>15.642103053402039</v>
      </c>
      <c r="CP17">
        <f t="shared" ca="1" si="17"/>
        <v>15.304372645971279</v>
      </c>
      <c r="CQ17">
        <f t="shared" ca="1" si="17"/>
        <v>15.719423593021927</v>
      </c>
      <c r="CR17">
        <f t="shared" ca="1" si="17"/>
        <v>16.231083496565532</v>
      </c>
      <c r="CS17">
        <f t="shared" ca="1" si="17"/>
        <v>15.36684057905485</v>
      </c>
      <c r="CT17">
        <f t="shared" ca="1" si="17"/>
        <v>15.810074390835984</v>
      </c>
      <c r="CU17">
        <f t="shared" ca="1" si="17"/>
        <v>16.140249906475383</v>
      </c>
      <c r="CV17">
        <f t="shared" ca="1" si="17"/>
        <v>16.043930538328816</v>
      </c>
      <c r="CW17">
        <f t="shared" ca="1" si="17"/>
        <v>15.682074105675888</v>
      </c>
      <c r="CX17">
        <f t="shared" ca="1" si="17"/>
        <v>15.520982711496959</v>
      </c>
      <c r="CY17">
        <f t="shared" ca="1" si="17"/>
        <v>15.715112701496777</v>
      </c>
      <c r="CZ17">
        <f t="shared" ca="1" si="17"/>
        <v>15.531185835338199</v>
      </c>
      <c r="DA17">
        <f t="shared" ca="1" si="17"/>
        <v>15.601403143183301</v>
      </c>
      <c r="DB17">
        <f t="shared" ca="1" si="17"/>
        <v>16.093559664120633</v>
      </c>
      <c r="DC17">
        <f t="shared" ca="1" si="17"/>
        <v>15.080063696934795</v>
      </c>
      <c r="DD17">
        <f t="shared" ca="1" si="17"/>
        <v>15.198915122474553</v>
      </c>
      <c r="DE17">
        <f t="shared" ca="1" si="17"/>
        <v>15.634890649146687</v>
      </c>
      <c r="DF17">
        <f t="shared" ca="1" si="17"/>
        <v>15.615207632096313</v>
      </c>
      <c r="DG17">
        <f t="shared" ca="1" si="17"/>
        <v>15.473149380605012</v>
      </c>
      <c r="DH17">
        <f t="shared" ca="1" si="17"/>
        <v>15.461508947328333</v>
      </c>
      <c r="DI17">
        <f t="shared" ca="1" si="17"/>
        <v>15.323959695952126</v>
      </c>
      <c r="DJ17">
        <f t="shared" ca="1" si="17"/>
        <v>15.727417433229141</v>
      </c>
      <c r="DK17">
        <f t="shared" ca="1" si="17"/>
        <v>15.531151421270817</v>
      </c>
      <c r="DL17">
        <f t="shared" ca="1" si="17"/>
        <v>15.836190871304382</v>
      </c>
      <c r="DM17">
        <f t="shared" ca="1" si="17"/>
        <v>15.75084894117037</v>
      </c>
      <c r="DN17">
        <f t="shared" ca="1" si="17"/>
        <v>15.539150400656331</v>
      </c>
      <c r="DO17">
        <f t="shared" ca="1" si="17"/>
        <v>15.480231260488603</v>
      </c>
      <c r="DP17">
        <f t="shared" ca="1" si="17"/>
        <v>15.397349859383104</v>
      </c>
      <c r="DQ17">
        <f t="shared" ca="1" si="17"/>
        <v>15.714767897837781</v>
      </c>
      <c r="DR17">
        <f t="shared" ca="1" si="17"/>
        <v>15.39230477998818</v>
      </c>
      <c r="DS17">
        <f t="shared" ca="1" si="17"/>
        <v>15.645187285053193</v>
      </c>
      <c r="DT17">
        <f t="shared" ca="1" si="17"/>
        <v>15.856652921088198</v>
      </c>
      <c r="DU17">
        <f t="shared" ca="1" si="17"/>
        <v>15.247195411526416</v>
      </c>
      <c r="DV17">
        <f t="shared" ca="1" si="17"/>
        <v>15.663524355328402</v>
      </c>
      <c r="DW17">
        <f t="shared" ca="1" si="17"/>
        <v>14.989165190803597</v>
      </c>
      <c r="DX17">
        <f t="shared" ca="1" si="17"/>
        <v>15.738016447796069</v>
      </c>
      <c r="DY17">
        <f t="shared" ca="1" si="17"/>
        <v>15.635962650752314</v>
      </c>
      <c r="DZ17">
        <f t="shared" ca="1" si="17"/>
        <v>15.943310151639416</v>
      </c>
      <c r="EA17">
        <f t="shared" ca="1" si="17"/>
        <v>15.767038949916456</v>
      </c>
      <c r="EB17">
        <f t="shared" ca="1" si="17"/>
        <v>15.905565432653109</v>
      </c>
      <c r="EC17">
        <f t="shared" ca="1" si="17"/>
        <v>15.333157322432104</v>
      </c>
      <c r="ED17">
        <f t="shared" ca="1" si="17"/>
        <v>15.801354382361131</v>
      </c>
      <c r="EE17">
        <f t="shared" ca="1" si="17"/>
        <v>15.962558656425641</v>
      </c>
      <c r="EF17">
        <f t="shared" ca="1" si="17"/>
        <v>15.3667957129851</v>
      </c>
      <c r="EG17">
        <f t="shared" ca="1" si="17"/>
        <v>15.318479782125745</v>
      </c>
      <c r="EH17">
        <f t="shared" ca="1" si="17"/>
        <v>16.128993415863896</v>
      </c>
      <c r="EI17">
        <f t="shared" ca="1" si="17"/>
        <v>15.537932424902321</v>
      </c>
      <c r="EJ17">
        <f t="shared" ca="1" si="17"/>
        <v>15.915322406918119</v>
      </c>
      <c r="EK17">
        <f t="shared" ca="1" si="17"/>
        <v>16.062616561442919</v>
      </c>
      <c r="EL17">
        <f t="shared" ca="1" si="17"/>
        <v>15.536298649691</v>
      </c>
      <c r="EM17">
        <f t="shared" ca="1" si="17"/>
        <v>16.127406495439104</v>
      </c>
      <c r="EN17">
        <f t="shared" ca="1" si="17"/>
        <v>15.684341066327381</v>
      </c>
      <c r="EO17">
        <f t="shared" ca="1" si="17"/>
        <v>15.424915868546588</v>
      </c>
      <c r="EP17">
        <f t="shared" ref="EP17:HA17" ca="1" si="18">SUM(EP8:EP16)</f>
        <v>16.086753392477352</v>
      </c>
      <c r="EQ17">
        <f t="shared" ca="1" si="18"/>
        <v>15.510550066049086</v>
      </c>
      <c r="ER17">
        <f t="shared" ca="1" si="18"/>
        <v>15.346985712926122</v>
      </c>
      <c r="ES17">
        <f t="shared" ca="1" si="18"/>
        <v>15.544693216992927</v>
      </c>
      <c r="ET17">
        <f t="shared" ca="1" si="18"/>
        <v>15.867653480700918</v>
      </c>
      <c r="EU17">
        <f t="shared" ca="1" si="18"/>
        <v>15.702590195281953</v>
      </c>
      <c r="EV17">
        <f t="shared" ca="1" si="18"/>
        <v>15.697325203511987</v>
      </c>
      <c r="EW17">
        <f t="shared" ca="1" si="18"/>
        <v>16.285888980909228</v>
      </c>
      <c r="EX17">
        <f t="shared" ca="1" si="18"/>
        <v>16.092833551003427</v>
      </c>
      <c r="EY17">
        <f t="shared" ca="1" si="18"/>
        <v>15.121960080136498</v>
      </c>
      <c r="EZ17">
        <f t="shared" ca="1" si="18"/>
        <v>15.962188320990501</v>
      </c>
      <c r="FA17">
        <f t="shared" ca="1" si="18"/>
        <v>15.626856118358898</v>
      </c>
      <c r="FB17">
        <f t="shared" ca="1" si="18"/>
        <v>16.061015637129096</v>
      </c>
      <c r="FC17">
        <f t="shared" ca="1" si="18"/>
        <v>15.716218920765424</v>
      </c>
      <c r="FD17">
        <f t="shared" ca="1" si="18"/>
        <v>15.671072654198639</v>
      </c>
      <c r="FE17">
        <f t="shared" ca="1" si="18"/>
        <v>15.42746560714067</v>
      </c>
      <c r="FF17">
        <f t="shared" ca="1" si="18"/>
        <v>16.258211757337392</v>
      </c>
      <c r="FG17">
        <f t="shared" ca="1" si="18"/>
        <v>15.830510159303554</v>
      </c>
      <c r="FH17">
        <f t="shared" ca="1" si="18"/>
        <v>15.614666912892114</v>
      </c>
      <c r="FI17">
        <f t="shared" ca="1" si="18"/>
        <v>15.495261871536249</v>
      </c>
      <c r="FJ17">
        <f t="shared" ca="1" si="18"/>
        <v>15.556786423511101</v>
      </c>
      <c r="FK17">
        <f t="shared" ca="1" si="18"/>
        <v>15.333720824067219</v>
      </c>
      <c r="FL17">
        <f t="shared" ca="1" si="18"/>
        <v>15.228240786808415</v>
      </c>
      <c r="FM17">
        <f t="shared" ca="1" si="18"/>
        <v>15.695022285088813</v>
      </c>
      <c r="FN17">
        <f t="shared" ca="1" si="18"/>
        <v>16.132589079463393</v>
      </c>
      <c r="FO17">
        <f t="shared" ca="1" si="18"/>
        <v>16.493012477249827</v>
      </c>
      <c r="FP17">
        <f t="shared" ca="1" si="18"/>
        <v>15.810341099703335</v>
      </c>
      <c r="FQ17">
        <f t="shared" ca="1" si="18"/>
        <v>15.844017254529509</v>
      </c>
      <c r="FR17">
        <f t="shared" ca="1" si="18"/>
        <v>15.620402179859607</v>
      </c>
      <c r="FS17">
        <f t="shared" ca="1" si="18"/>
        <v>15.691941764307177</v>
      </c>
      <c r="FT17">
        <f t="shared" ca="1" si="18"/>
        <v>15.524725553447203</v>
      </c>
      <c r="FU17">
        <f t="shared" ca="1" si="18"/>
        <v>16.092440557140883</v>
      </c>
      <c r="FV17">
        <f t="shared" ca="1" si="18"/>
        <v>15.713133444539256</v>
      </c>
      <c r="FW17">
        <f t="shared" ca="1" si="18"/>
        <v>15.983231527592343</v>
      </c>
      <c r="FX17">
        <f t="shared" ca="1" si="18"/>
        <v>15.523699784247466</v>
      </c>
      <c r="FY17">
        <f t="shared" ca="1" si="18"/>
        <v>15.514418562676106</v>
      </c>
      <c r="FZ17">
        <f t="shared" ca="1" si="18"/>
        <v>15.993448554312396</v>
      </c>
      <c r="GA17">
        <f t="shared" ca="1" si="18"/>
        <v>15.59364048781066</v>
      </c>
      <c r="GB17">
        <f t="shared" ca="1" si="18"/>
        <v>16.052916708745745</v>
      </c>
      <c r="GC17">
        <f t="shared" ca="1" si="18"/>
        <v>16.156652411072603</v>
      </c>
      <c r="GD17">
        <f t="shared" ca="1" si="18"/>
        <v>15.73908503492256</v>
      </c>
      <c r="GE17">
        <f t="shared" ca="1" si="18"/>
        <v>15.523199487863074</v>
      </c>
      <c r="GF17">
        <f t="shared" ca="1" si="18"/>
        <v>15.973782237591145</v>
      </c>
      <c r="GG17">
        <f t="shared" ca="1" si="18"/>
        <v>15.771563338548923</v>
      </c>
      <c r="GH17">
        <f t="shared" ca="1" si="18"/>
        <v>15.856965593951706</v>
      </c>
      <c r="GI17">
        <f t="shared" ca="1" si="18"/>
        <v>15.478438016144834</v>
      </c>
      <c r="GJ17">
        <f t="shared" ca="1" si="18"/>
        <v>15.212196269958255</v>
      </c>
      <c r="GK17">
        <f t="shared" ca="1" si="18"/>
        <v>16.093792879285573</v>
      </c>
      <c r="GL17">
        <f t="shared" ca="1" si="18"/>
        <v>15.956785640830001</v>
      </c>
      <c r="GM17">
        <f t="shared" ca="1" si="18"/>
        <v>16.180001280200543</v>
      </c>
      <c r="GN17">
        <f t="shared" ca="1" si="18"/>
        <v>15.841581220722688</v>
      </c>
      <c r="GO17">
        <f t="shared" ca="1" si="18"/>
        <v>15.73840776711662</v>
      </c>
      <c r="GP17">
        <f t="shared" ca="1" si="18"/>
        <v>15.876069812486708</v>
      </c>
      <c r="GQ17">
        <f t="shared" ca="1" si="18"/>
        <v>15.970601580361997</v>
      </c>
      <c r="GR17">
        <f t="shared" ca="1" si="18"/>
        <v>15.116594101104203</v>
      </c>
      <c r="GS17">
        <f t="shared" ca="1" si="18"/>
        <v>15.83079701452972</v>
      </c>
      <c r="GT17">
        <f t="shared" ca="1" si="18"/>
        <v>15.866998207167509</v>
      </c>
      <c r="GU17">
        <f t="shared" ca="1" si="18"/>
        <v>16.012514325983307</v>
      </c>
      <c r="GV17">
        <f t="shared" ca="1" si="18"/>
        <v>15.829033792227525</v>
      </c>
      <c r="GW17">
        <f t="shared" ca="1" si="18"/>
        <v>15.666860662790755</v>
      </c>
      <c r="GX17">
        <f t="shared" ca="1" si="18"/>
        <v>16.015809409409457</v>
      </c>
      <c r="GY17">
        <f t="shared" ca="1" si="18"/>
        <v>15.520640699635672</v>
      </c>
      <c r="GZ17">
        <f t="shared" ca="1" si="18"/>
        <v>15.688506285071719</v>
      </c>
      <c r="HA17">
        <f t="shared" ca="1" si="18"/>
        <v>15.425611081358706</v>
      </c>
      <c r="HB17">
        <f t="shared" ref="HB17:IZ17" ca="1" si="19">SUM(HB8:HB16)</f>
        <v>15.774036194934538</v>
      </c>
      <c r="HC17">
        <f t="shared" ca="1" si="19"/>
        <v>16.151242881189553</v>
      </c>
      <c r="HD17">
        <f t="shared" ca="1" si="19"/>
        <v>15.64702020340453</v>
      </c>
      <c r="HE17">
        <f t="shared" ca="1" si="19"/>
        <v>15.926945640489572</v>
      </c>
      <c r="HF17">
        <f t="shared" ca="1" si="19"/>
        <v>14.935198874119502</v>
      </c>
      <c r="HG17">
        <f t="shared" ca="1" si="19"/>
        <v>15.325028744395828</v>
      </c>
      <c r="HH17">
        <f t="shared" ca="1" si="19"/>
        <v>15.900390916809169</v>
      </c>
      <c r="HI17">
        <f t="shared" ca="1" si="19"/>
        <v>15.392161259461432</v>
      </c>
      <c r="HJ17">
        <f t="shared" ca="1" si="19"/>
        <v>15.801170276308152</v>
      </c>
      <c r="HK17">
        <f t="shared" ca="1" si="19"/>
        <v>15.761594226683204</v>
      </c>
      <c r="HL17">
        <f t="shared" ca="1" si="19"/>
        <v>15.223373622729957</v>
      </c>
      <c r="HM17">
        <f t="shared" ca="1" si="19"/>
        <v>15.755671657948795</v>
      </c>
      <c r="HN17">
        <f t="shared" ca="1" si="19"/>
        <v>15.395411618431883</v>
      </c>
      <c r="HO17">
        <f t="shared" ca="1" si="19"/>
        <v>14.750581496350572</v>
      </c>
      <c r="HP17">
        <f t="shared" ca="1" si="19"/>
        <v>15.737185369760404</v>
      </c>
      <c r="HQ17">
        <f t="shared" ca="1" si="19"/>
        <v>15.190077964101077</v>
      </c>
      <c r="HR17">
        <f t="shared" ca="1" si="19"/>
        <v>15.739395418583861</v>
      </c>
      <c r="HS17">
        <f t="shared" ca="1" si="19"/>
        <v>16.016649595269186</v>
      </c>
      <c r="HT17">
        <f t="shared" ca="1" si="19"/>
        <v>15.218898805420608</v>
      </c>
      <c r="HU17">
        <f t="shared" ca="1" si="19"/>
        <v>14.882063369028625</v>
      </c>
      <c r="HV17">
        <f t="shared" ca="1" si="19"/>
        <v>15.231671400678364</v>
      </c>
      <c r="HW17">
        <f t="shared" ca="1" si="19"/>
        <v>15.392296894405701</v>
      </c>
      <c r="HX17">
        <f t="shared" ca="1" si="19"/>
        <v>15.72886907948665</v>
      </c>
      <c r="HY17">
        <f t="shared" ca="1" si="19"/>
        <v>15.684378159648114</v>
      </c>
      <c r="HZ17">
        <f t="shared" ca="1" si="19"/>
        <v>15.908235075240494</v>
      </c>
      <c r="IA17">
        <f t="shared" ca="1" si="19"/>
        <v>15.707411044308353</v>
      </c>
      <c r="IB17">
        <f t="shared" ca="1" si="19"/>
        <v>15.779577454704423</v>
      </c>
      <c r="IC17">
        <f t="shared" ca="1" si="19"/>
        <v>16.034585960185375</v>
      </c>
      <c r="ID17">
        <f t="shared" ca="1" si="19"/>
        <v>15.804988349979324</v>
      </c>
      <c r="IE17">
        <f t="shared" ca="1" si="19"/>
        <v>15.616597425777694</v>
      </c>
      <c r="IF17">
        <f t="shared" ca="1" si="19"/>
        <v>15.87525634254253</v>
      </c>
      <c r="IG17">
        <f t="shared" ca="1" si="19"/>
        <v>16.090825192116689</v>
      </c>
      <c r="IH17">
        <f t="shared" ca="1" si="19"/>
        <v>15.516365724204192</v>
      </c>
      <c r="II17">
        <f t="shared" ca="1" si="19"/>
        <v>15.683640984084771</v>
      </c>
      <c r="IJ17">
        <f t="shared" ca="1" si="19"/>
        <v>15.46578626677204</v>
      </c>
      <c r="IK17">
        <f t="shared" ca="1" si="19"/>
        <v>15.717749835312933</v>
      </c>
      <c r="IL17">
        <f t="shared" ca="1" si="19"/>
        <v>15.671504433207378</v>
      </c>
      <c r="IM17">
        <f t="shared" ca="1" si="19"/>
        <v>15.747625913636066</v>
      </c>
      <c r="IN17">
        <f t="shared" ca="1" si="19"/>
        <v>16.058784375881459</v>
      </c>
      <c r="IO17">
        <f t="shared" ca="1" si="19"/>
        <v>15.869841865625286</v>
      </c>
      <c r="IP17">
        <f t="shared" ca="1" si="19"/>
        <v>15.882692127152087</v>
      </c>
      <c r="IQ17">
        <f t="shared" ca="1" si="19"/>
        <v>15.231163041010298</v>
      </c>
      <c r="IR17">
        <f t="shared" ca="1" si="19"/>
        <v>15.604589779423888</v>
      </c>
      <c r="IS17">
        <f t="shared" ca="1" si="19"/>
        <v>15.422453162646354</v>
      </c>
      <c r="IT17">
        <f t="shared" ca="1" si="19"/>
        <v>15.604159385389163</v>
      </c>
      <c r="IU17">
        <f t="shared" ca="1" si="19"/>
        <v>15.693061022318997</v>
      </c>
      <c r="IV17">
        <f t="shared" ca="1" si="19"/>
        <v>15.754596904765828</v>
      </c>
      <c r="IW17">
        <f t="shared" ca="1" si="19"/>
        <v>15.797486552867595</v>
      </c>
      <c r="IX17">
        <f t="shared" ca="1" si="19"/>
        <v>15.566719489302184</v>
      </c>
      <c r="IY17">
        <f t="shared" ca="1" si="19"/>
        <v>15.352585631511918</v>
      </c>
      <c r="IZ17">
        <f t="shared" ca="1" si="19"/>
        <v>15.500950732355831</v>
      </c>
    </row>
    <row r="18" spans="1:260" ht="20.25" customHeight="1" thickBot="1">
      <c r="A18" s="256"/>
      <c r="B18" s="257"/>
      <c r="C18" s="257"/>
      <c r="D18" s="257"/>
      <c r="E18" s="258"/>
      <c r="F18" s="158" t="s">
        <v>10</v>
      </c>
      <c r="G18" s="189"/>
      <c r="H18" s="190"/>
      <c r="I18" s="190"/>
      <c r="J18" s="189"/>
      <c r="K18" s="190"/>
      <c r="L18" s="191"/>
      <c r="M18" s="192" t="s">
        <v>18</v>
      </c>
      <c r="N18" s="48" t="s">
        <v>23</v>
      </c>
      <c r="O18" s="53" t="s">
        <v>17</v>
      </c>
      <c r="P18" s="193" t="s">
        <v>28</v>
      </c>
    </row>
    <row r="19" spans="1:260" ht="14.4" thickTop="1" thickBot="1">
      <c r="A19" s="256"/>
      <c r="B19" s="257"/>
      <c r="C19" s="257"/>
      <c r="D19" s="257"/>
      <c r="E19" s="258"/>
      <c r="F19" s="283" t="s">
        <v>60</v>
      </c>
      <c r="G19" s="274"/>
      <c r="H19" s="275"/>
      <c r="I19" s="276"/>
      <c r="J19" s="274"/>
      <c r="K19" s="275"/>
      <c r="L19" s="280"/>
      <c r="M19" s="194" t="s">
        <v>19</v>
      </c>
      <c r="P19" s="195">
        <f ca="1">AVERAGE(Q17:IZ17)</f>
        <v>15.702070330351148</v>
      </c>
      <c r="Q19" s="196">
        <f ca="1">3*STDEV(Q17:IZ17)</f>
        <v>0.92869842785375556</v>
      </c>
    </row>
    <row r="20" spans="1:260" ht="20.100000000000001" customHeight="1" thickTop="1" thickBot="1">
      <c r="A20" s="259"/>
      <c r="B20" s="260"/>
      <c r="C20" s="260"/>
      <c r="D20" s="260"/>
      <c r="E20" s="261"/>
      <c r="F20" s="284"/>
      <c r="G20" s="277"/>
      <c r="H20" s="278"/>
      <c r="I20" s="279"/>
      <c r="J20" s="277"/>
      <c r="K20" s="278"/>
      <c r="L20" s="281"/>
      <c r="M20" s="197" t="s">
        <v>27</v>
      </c>
      <c r="P20" t="s">
        <v>61</v>
      </c>
      <c r="Q20" t="s">
        <v>62</v>
      </c>
    </row>
    <row r="23" spans="1:260">
      <c r="C23" s="1"/>
    </row>
    <row r="24" spans="1:260" ht="15">
      <c r="A24" s="34"/>
      <c r="B24" s="1"/>
      <c r="C24" s="1"/>
    </row>
  </sheetData>
  <mergeCells count="27">
    <mergeCell ref="B8:D8"/>
    <mergeCell ref="E8:F8"/>
    <mergeCell ref="L2:O2"/>
    <mergeCell ref="A3:B3"/>
    <mergeCell ref="A4:P4"/>
    <mergeCell ref="A5:D7"/>
    <mergeCell ref="E5:F7"/>
    <mergeCell ref="B9:D9"/>
    <mergeCell ref="E9:F9"/>
    <mergeCell ref="B10:D10"/>
    <mergeCell ref="E10:F10"/>
    <mergeCell ref="B11:D11"/>
    <mergeCell ref="E11:F11"/>
    <mergeCell ref="B12:D12"/>
    <mergeCell ref="E12:F12"/>
    <mergeCell ref="B13:D13"/>
    <mergeCell ref="E13:F13"/>
    <mergeCell ref="B14:D14"/>
    <mergeCell ref="E14:F14"/>
    <mergeCell ref="G19:I20"/>
    <mergeCell ref="J19:L20"/>
    <mergeCell ref="B15:D15"/>
    <mergeCell ref="E15:F15"/>
    <mergeCell ref="B16:D16"/>
    <mergeCell ref="E16:F16"/>
    <mergeCell ref="A17:E20"/>
    <mergeCell ref="F19:F20"/>
  </mergeCells>
  <pageMargins left="0.75" right="0.75" top="1" bottom="1" header="0.5" footer="0.5"/>
  <pageSetup orientation="portrait" horizontalDpi="4294967292"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4"/>
  <sheetViews>
    <sheetView showGridLines="0" workbookViewId="0"/>
  </sheetViews>
  <sheetFormatPr defaultColWidth="8.77734375" defaultRowHeight="13.2"/>
  <cols>
    <col min="1" max="1" width="79.44140625" customWidth="1"/>
  </cols>
  <sheetData>
    <row r="1" spans="1:2" ht="15">
      <c r="A1" s="102"/>
      <c r="B1" s="103"/>
    </row>
    <row r="2" spans="1:2" ht="45">
      <c r="A2" s="103" t="s">
        <v>64</v>
      </c>
      <c r="B2" s="103"/>
    </row>
    <row r="3" spans="1:2" ht="15">
      <c r="A3" s="103"/>
      <c r="B3" s="103"/>
    </row>
    <row r="4" spans="1:2" ht="45">
      <c r="A4" s="103" t="s">
        <v>63</v>
      </c>
      <c r="B4" s="103"/>
    </row>
    <row r="5" spans="1:2" ht="15">
      <c r="A5" s="103"/>
      <c r="B5" s="103"/>
    </row>
    <row r="6" spans="1:2" ht="40.200000000000003" customHeight="1">
      <c r="A6" s="103" t="s">
        <v>67</v>
      </c>
      <c r="B6" s="103"/>
    </row>
    <row r="7" spans="1:2" ht="19.2" customHeight="1">
      <c r="A7" s="103"/>
      <c r="B7" s="103"/>
    </row>
    <row r="8" spans="1:2" ht="60">
      <c r="A8" s="103" t="s">
        <v>68</v>
      </c>
      <c r="B8" s="103"/>
    </row>
    <row r="9" spans="1:2" ht="15">
      <c r="A9" s="103"/>
      <c r="B9" s="103"/>
    </row>
    <row r="10" spans="1:2" ht="30.6">
      <c r="A10" s="103" t="s">
        <v>65</v>
      </c>
      <c r="B10" s="103"/>
    </row>
    <row r="11" spans="1:2" ht="15">
      <c r="A11" s="103"/>
      <c r="B11" s="103"/>
    </row>
    <row r="12" spans="1:2" ht="15">
      <c r="A12" s="103"/>
      <c r="B12" s="103"/>
    </row>
    <row r="13" spans="1:2" ht="15">
      <c r="A13" s="104"/>
      <c r="B13" s="103"/>
    </row>
    <row r="14" spans="1:2">
      <c r="A14" s="159" t="s">
        <v>47</v>
      </c>
    </row>
  </sheetData>
  <phoneticPr fontId="3" type="noConversion"/>
  <pageMargins left="0.75" right="0.75" top="1" bottom="1" header="0.5" footer="0.5"/>
  <pageSetup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MaxMin FORM</vt:lpstr>
      <vt:lpstr>MaxMin Comments</vt:lpstr>
      <vt:lpstr>Nominal-Plus-Minus FORM</vt:lpstr>
      <vt:lpstr>Nominal Comments</vt:lpstr>
      <vt:lpstr>MonteCarlo</vt:lpstr>
      <vt:lpstr>Acknowledgements</vt:lpstr>
      <vt:lpstr>'MaxMin Comments'!Print_Area</vt:lpstr>
      <vt:lpstr>'MaxMin FORM'!Print_Area</vt:lpstr>
    </vt:vector>
  </TitlesOfParts>
  <LinksUpToDate>false</LinksUpToDate>
  <SharedDoc>false</SharedDoc>
  <HyperlinkBase>www.gd-t.com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Tolerance Stack Spreadsheet</dc:title>
  <dc:subject>Tolerance Stack Calculations</dc:subject>
  <dc:creator>John-Paul Belanger</dc:creator>
  <cp:keywords>tolerance stack spreadsheet, stacks, GD&amp;T, nominal, limit, statistics</cp:keywords>
  <cp:lastModifiedBy>Nancy Belanger</cp:lastModifiedBy>
  <cp:lastPrinted>2005-11-22T14:55:07Z</cp:lastPrinted>
  <dcterms:created xsi:type="dcterms:W3CDTF">2002-11-22T20:51:28Z</dcterms:created>
  <dcterms:modified xsi:type="dcterms:W3CDTF">2026-05-23T23:44:07Z</dcterms:modified>
  <cp:category/>
</cp:coreProperties>
</file>